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785" windowWidth="15360" windowHeight="9150" activeTab="3"/>
  </bookViews>
  <sheets>
    <sheet name="작성요령" sheetId="4" r:id="rId1"/>
    <sheet name="작성 예(샘플)" sheetId="8" r:id="rId2"/>
    <sheet name="전체근로자명부" sheetId="7" r:id="rId3"/>
    <sheet name="장애인근로자명부" sheetId="9" r:id="rId4"/>
  </sheets>
  <calcPr calcId="125725"/>
</workbook>
</file>

<file path=xl/calcChain.xml><?xml version="1.0" encoding="utf-8"?>
<calcChain xmlns="http://schemas.openxmlformats.org/spreadsheetml/2006/main">
  <c r="A15" i="7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I4" i="9"/>
  <c r="Z5"/>
  <c r="M6" s="1"/>
  <c r="E4"/>
  <c r="D4"/>
  <c r="A8" i="7"/>
  <c r="A9"/>
  <c r="A10"/>
  <c r="A12"/>
  <c r="A14"/>
  <c r="A6"/>
  <c r="A7"/>
  <c r="C4" i="9"/>
  <c r="A11" i="7"/>
  <c r="A13"/>
  <c r="P7" i="9"/>
  <c r="X8"/>
  <c r="H10"/>
  <c r="P11"/>
  <c r="X12"/>
  <c r="H14"/>
  <c r="P15"/>
  <c r="X16"/>
  <c r="H18"/>
  <c r="P19"/>
  <c r="H20"/>
  <c r="X20"/>
  <c r="P21"/>
  <c r="H22"/>
  <c r="X22"/>
  <c r="P23"/>
  <c r="H24"/>
  <c r="X24"/>
  <c r="P25"/>
  <c r="H26"/>
  <c r="X26"/>
  <c r="P27"/>
  <c r="H28"/>
  <c r="Q7"/>
  <c r="I8"/>
  <c r="Y8"/>
  <c r="Q9"/>
  <c r="I10"/>
  <c r="Y10"/>
  <c r="Q11"/>
  <c r="I12"/>
  <c r="Y12"/>
  <c r="Q13"/>
  <c r="I14"/>
  <c r="Y14"/>
  <c r="Q15"/>
  <c r="I16"/>
  <c r="Y16"/>
  <c r="Q17"/>
  <c r="I18"/>
  <c r="Y18"/>
  <c r="Q19"/>
  <c r="I20"/>
  <c r="Y20"/>
  <c r="Q21"/>
  <c r="Y22"/>
  <c r="I24"/>
  <c r="Q25"/>
  <c r="Y26"/>
  <c r="I28"/>
  <c r="Y28"/>
  <c r="I29"/>
  <c r="Q29"/>
  <c r="Y29"/>
  <c r="I30"/>
  <c r="Q30"/>
  <c r="Y30"/>
  <c r="G31"/>
  <c r="K31"/>
  <c r="O31"/>
  <c r="S31"/>
  <c r="W31"/>
  <c r="C32"/>
  <c r="G32"/>
  <c r="K32"/>
  <c r="O32"/>
  <c r="S32"/>
  <c r="W32"/>
  <c r="C33"/>
  <c r="G33"/>
  <c r="K33"/>
  <c r="O33"/>
  <c r="S33"/>
  <c r="W33"/>
  <c r="C34"/>
  <c r="G34"/>
  <c r="K34"/>
  <c r="O34"/>
  <c r="S34"/>
  <c r="W34"/>
  <c r="C35"/>
  <c r="G35"/>
  <c r="K35"/>
  <c r="O35"/>
  <c r="S35"/>
  <c r="W35"/>
  <c r="C36"/>
  <c r="G36"/>
  <c r="K36"/>
  <c r="O36"/>
  <c r="S36"/>
  <c r="W36"/>
  <c r="C37"/>
  <c r="G37"/>
  <c r="K37"/>
  <c r="O37"/>
  <c r="S37"/>
  <c r="W37"/>
  <c r="C38"/>
  <c r="G38"/>
  <c r="K38"/>
  <c r="O38"/>
  <c r="S38"/>
  <c r="W38"/>
  <c r="C39"/>
  <c r="G39"/>
  <c r="K39"/>
  <c r="O39"/>
  <c r="S39"/>
  <c r="W39"/>
  <c r="C40"/>
  <c r="G40"/>
  <c r="K40"/>
  <c r="O40"/>
  <c r="S40"/>
  <c r="W40"/>
  <c r="C41"/>
  <c r="G41"/>
  <c r="K41"/>
  <c r="S21"/>
  <c r="C22"/>
  <c r="K22"/>
  <c r="S22"/>
  <c r="C23"/>
  <c r="K23"/>
  <c r="S23"/>
  <c r="C24"/>
  <c r="K24"/>
  <c r="S24"/>
  <c r="C25"/>
  <c r="K25"/>
  <c r="S25"/>
  <c r="C26"/>
  <c r="K26"/>
  <c r="S26"/>
  <c r="C27"/>
  <c r="K27"/>
  <c r="S27"/>
  <c r="C28"/>
  <c r="J28"/>
  <c r="N28"/>
  <c r="R28"/>
  <c r="V28"/>
  <c r="B29"/>
  <c r="F29"/>
  <c r="J29"/>
  <c r="N29"/>
  <c r="R29"/>
  <c r="V29"/>
  <c r="B30"/>
  <c r="F30"/>
  <c r="J30"/>
  <c r="N30"/>
  <c r="R30"/>
  <c r="V30"/>
  <c r="B31"/>
  <c r="F31"/>
  <c r="J31"/>
  <c r="N31"/>
  <c r="R31"/>
  <c r="V31"/>
  <c r="B32"/>
  <c r="F32"/>
  <c r="J32"/>
  <c r="N32"/>
  <c r="R32"/>
  <c r="V32"/>
  <c r="B33"/>
  <c r="F33"/>
  <c r="J33"/>
  <c r="N33"/>
  <c r="R33"/>
  <c r="V33"/>
  <c r="B34"/>
  <c r="F34"/>
  <c r="J34"/>
  <c r="N34"/>
  <c r="R34"/>
  <c r="V34"/>
  <c r="B35"/>
  <c r="F35"/>
  <c r="J35"/>
  <c r="N35"/>
  <c r="R35"/>
  <c r="V35"/>
  <c r="B36"/>
  <c r="F36"/>
  <c r="J36"/>
  <c r="N36"/>
  <c r="R36"/>
  <c r="V36"/>
  <c r="B37"/>
  <c r="F37"/>
  <c r="J37"/>
  <c r="N37"/>
  <c r="R37"/>
  <c r="V37"/>
  <c r="B38"/>
  <c r="F38"/>
  <c r="J38"/>
  <c r="N38"/>
  <c r="R38"/>
  <c r="V38"/>
  <c r="B39"/>
  <c r="F39"/>
  <c r="H39"/>
  <c r="J39"/>
  <c r="L39"/>
  <c r="N39"/>
  <c r="P39"/>
  <c r="R39"/>
  <c r="T39"/>
  <c r="V39"/>
  <c r="X39"/>
  <c r="B40"/>
  <c r="D40"/>
  <c r="F40"/>
  <c r="H40"/>
  <c r="J40"/>
  <c r="L40"/>
  <c r="N40"/>
  <c r="P40"/>
  <c r="R40"/>
  <c r="T40"/>
  <c r="V40"/>
  <c r="X40"/>
  <c r="B41"/>
  <c r="D41"/>
  <c r="F41"/>
  <c r="H41"/>
  <c r="J41"/>
  <c r="L41"/>
  <c r="N41"/>
  <c r="P41"/>
  <c r="R41"/>
  <c r="T41"/>
  <c r="V41"/>
  <c r="X41"/>
  <c r="B42"/>
  <c r="D42"/>
  <c r="F42"/>
  <c r="H42"/>
  <c r="J42"/>
  <c r="L42"/>
  <c r="N42"/>
  <c r="P42"/>
  <c r="R42"/>
  <c r="T42"/>
  <c r="V42"/>
  <c r="X42"/>
  <c r="B43"/>
  <c r="D43"/>
  <c r="F43"/>
  <c r="H43"/>
  <c r="J43"/>
  <c r="L43"/>
  <c r="N43"/>
  <c r="P43"/>
  <c r="R43"/>
  <c r="T43"/>
  <c r="V43"/>
  <c r="X43"/>
  <c r="B44"/>
  <c r="D44"/>
  <c r="F44"/>
  <c r="H44"/>
  <c r="J44"/>
  <c r="L44"/>
  <c r="N44"/>
  <c r="P44"/>
  <c r="R44"/>
  <c r="T44"/>
  <c r="V44"/>
  <c r="X44"/>
  <c r="B45"/>
  <c r="D45"/>
  <c r="F45"/>
  <c r="H45"/>
  <c r="J45"/>
  <c r="L45"/>
  <c r="N45"/>
  <c r="P45"/>
  <c r="R45"/>
  <c r="T45"/>
  <c r="V45"/>
  <c r="X45"/>
  <c r="B46"/>
  <c r="D46"/>
  <c r="F46"/>
  <c r="H46"/>
  <c r="P6"/>
  <c r="R6"/>
  <c r="T6"/>
  <c r="V6"/>
  <c r="X6"/>
  <c r="Y65"/>
  <c r="W65"/>
  <c r="U65"/>
  <c r="S65"/>
  <c r="Q65"/>
  <c r="O65"/>
  <c r="M65"/>
  <c r="K65"/>
  <c r="I65"/>
  <c r="G65"/>
  <c r="E65"/>
  <c r="C65"/>
  <c r="Y64"/>
  <c r="W64"/>
  <c r="U64"/>
  <c r="S64"/>
  <c r="Q64"/>
  <c r="O64"/>
  <c r="M64"/>
  <c r="K64"/>
  <c r="I64"/>
  <c r="G64"/>
  <c r="E64"/>
  <c r="C64"/>
  <c r="Y63"/>
  <c r="W63"/>
  <c r="U63"/>
  <c r="S63"/>
  <c r="Q63"/>
  <c r="O63"/>
  <c r="M63"/>
  <c r="K63"/>
  <c r="I63"/>
  <c r="G63"/>
  <c r="E63"/>
  <c r="C63"/>
  <c r="Y62"/>
  <c r="W62"/>
  <c r="U62"/>
  <c r="S62"/>
  <c r="Q62"/>
  <c r="O62"/>
  <c r="M62"/>
  <c r="K62"/>
  <c r="I62"/>
  <c r="G62"/>
  <c r="E62"/>
  <c r="C62"/>
  <c r="Y61"/>
  <c r="W61"/>
  <c r="U61"/>
  <c r="S61"/>
  <c r="Q61"/>
  <c r="O61"/>
  <c r="M61"/>
  <c r="K61"/>
  <c r="I61"/>
  <c r="G61"/>
  <c r="E61"/>
  <c r="C61"/>
  <c r="Y60"/>
  <c r="W60"/>
  <c r="U60"/>
  <c r="S60"/>
  <c r="Q60"/>
  <c r="O60"/>
  <c r="M60"/>
  <c r="K60"/>
  <c r="I60"/>
  <c r="G60"/>
  <c r="E60"/>
  <c r="C60"/>
  <c r="Y59"/>
  <c r="W59"/>
  <c r="U59"/>
  <c r="S59"/>
  <c r="Q59"/>
  <c r="O59"/>
  <c r="M59"/>
  <c r="K59"/>
  <c r="I59"/>
  <c r="G59"/>
  <c r="E59"/>
  <c r="C59"/>
  <c r="Y58"/>
  <c r="W58"/>
  <c r="U58"/>
  <c r="S58"/>
  <c r="Q58"/>
  <c r="O58"/>
  <c r="M58"/>
  <c r="K58"/>
  <c r="I58"/>
  <c r="G58"/>
  <c r="E58"/>
  <c r="C58"/>
  <c r="Y57"/>
  <c r="W57"/>
  <c r="U57"/>
  <c r="S57"/>
  <c r="Q57"/>
  <c r="O57"/>
  <c r="M57"/>
  <c r="K57"/>
  <c r="I57"/>
  <c r="G57"/>
  <c r="E57"/>
  <c r="C57"/>
  <c r="Y56"/>
  <c r="W56"/>
  <c r="U56"/>
  <c r="S56"/>
  <c r="Q56"/>
  <c r="O56"/>
  <c r="M56"/>
  <c r="K56"/>
  <c r="I56"/>
  <c r="G56"/>
  <c r="E56"/>
  <c r="C56"/>
  <c r="Y55"/>
  <c r="W55"/>
  <c r="U55"/>
  <c r="S55"/>
  <c r="Q55"/>
  <c r="O55"/>
  <c r="M55"/>
  <c r="K55"/>
  <c r="I55"/>
  <c r="G55"/>
  <c r="E55"/>
  <c r="C55"/>
  <c r="Y54"/>
  <c r="W54"/>
  <c r="U54"/>
  <c r="S54"/>
  <c r="Q54"/>
  <c r="O54"/>
  <c r="M54"/>
  <c r="K54"/>
  <c r="I54"/>
  <c r="G54"/>
  <c r="E54"/>
  <c r="C54"/>
  <c r="Y53"/>
  <c r="W53"/>
  <c r="U53"/>
  <c r="S53"/>
  <c r="Q53"/>
  <c r="O53"/>
  <c r="M53"/>
  <c r="K53"/>
  <c r="I53"/>
  <c r="G53"/>
  <c r="E53"/>
  <c r="C53"/>
  <c r="Y52"/>
  <c r="W52"/>
  <c r="U52"/>
  <c r="S52"/>
  <c r="Q52"/>
  <c r="O52"/>
  <c r="M52"/>
  <c r="K52"/>
  <c r="I52"/>
  <c r="G52"/>
  <c r="E52"/>
  <c r="C52"/>
  <c r="Y51"/>
  <c r="W51"/>
  <c r="U51"/>
  <c r="S51"/>
  <c r="Q51"/>
  <c r="O51"/>
  <c r="M51"/>
  <c r="K51"/>
  <c r="I51"/>
  <c r="G51"/>
  <c r="E51"/>
  <c r="C51"/>
  <c r="Y50"/>
  <c r="W50"/>
  <c r="U50"/>
  <c r="S50"/>
  <c r="Q50"/>
  <c r="O50"/>
  <c r="M50"/>
  <c r="K50"/>
  <c r="I50"/>
  <c r="G50"/>
  <c r="E50"/>
  <c r="C50"/>
  <c r="Y49"/>
  <c r="W49"/>
  <c r="U49"/>
  <c r="S49"/>
  <c r="Q49"/>
  <c r="O49"/>
  <c r="M49"/>
  <c r="K49"/>
  <c r="I49"/>
  <c r="G49"/>
  <c r="E49"/>
  <c r="C49"/>
  <c r="Y48"/>
  <c r="W48"/>
  <c r="U48"/>
  <c r="S48"/>
  <c r="Q48"/>
  <c r="O48"/>
  <c r="M48"/>
  <c r="K48"/>
  <c r="I48"/>
  <c r="G48"/>
  <c r="E48"/>
  <c r="C48"/>
  <c r="Y47"/>
  <c r="W47"/>
  <c r="U47"/>
  <c r="S47"/>
  <c r="Q47"/>
  <c r="O47"/>
  <c r="M47"/>
  <c r="K47"/>
  <c r="I47"/>
  <c r="G47"/>
  <c r="E47"/>
  <c r="C47"/>
  <c r="Y46"/>
  <c r="W46"/>
  <c r="U46"/>
  <c r="S46"/>
  <c r="Q46"/>
  <c r="O46"/>
  <c r="M46"/>
  <c r="K46"/>
  <c r="I46"/>
  <c r="E46"/>
  <c r="Y45"/>
  <c r="U45"/>
  <c r="Q45"/>
  <c r="M45"/>
  <c r="I45"/>
  <c r="E45"/>
  <c r="Y44"/>
  <c r="U44"/>
  <c r="Q44"/>
  <c r="M44"/>
  <c r="I44"/>
  <c r="E44"/>
  <c r="Y43"/>
  <c r="U43"/>
  <c r="Q43"/>
  <c r="M43"/>
  <c r="I43"/>
  <c r="E43"/>
  <c r="Y42"/>
  <c r="U42"/>
  <c r="Q42"/>
  <c r="M42"/>
  <c r="I42"/>
  <c r="E42"/>
  <c r="Y41"/>
  <c r="U41"/>
  <c r="Q41"/>
  <c r="G6"/>
  <c r="K6"/>
  <c r="N6"/>
  <c r="J6"/>
  <c r="F6"/>
  <c r="B6"/>
  <c r="O6"/>
  <c r="Q6"/>
  <c r="S6"/>
  <c r="U6"/>
  <c r="W6"/>
  <c r="Y6"/>
  <c r="X65"/>
  <c r="V65"/>
  <c r="T65"/>
  <c r="R65"/>
  <c r="P65"/>
  <c r="N65"/>
  <c r="L65"/>
  <c r="J65"/>
  <c r="H65"/>
  <c r="F65"/>
  <c r="D65"/>
  <c r="B65"/>
  <c r="X64"/>
  <c r="V64"/>
  <c r="T64"/>
  <c r="R64"/>
  <c r="P64"/>
  <c r="N64"/>
  <c r="L64"/>
  <c r="J64"/>
  <c r="H64"/>
  <c r="F64"/>
  <c r="D64"/>
  <c r="B64"/>
  <c r="X63"/>
  <c r="V63"/>
  <c r="T63"/>
  <c r="R63"/>
  <c r="P63"/>
  <c r="N63"/>
  <c r="L63"/>
  <c r="J63"/>
  <c r="H63"/>
  <c r="F63"/>
  <c r="D63"/>
  <c r="B63"/>
  <c r="X62"/>
  <c r="V62"/>
  <c r="T62"/>
  <c r="R62"/>
  <c r="P62"/>
  <c r="N62"/>
  <c r="L62"/>
  <c r="J62"/>
  <c r="H62"/>
  <c r="F62"/>
  <c r="D62"/>
  <c r="B62"/>
  <c r="X61"/>
  <c r="V61"/>
  <c r="T61"/>
  <c r="R61"/>
  <c r="P61"/>
  <c r="N61"/>
  <c r="L61"/>
  <c r="J61"/>
  <c r="H61"/>
  <c r="F61"/>
  <c r="D61"/>
  <c r="B61"/>
  <c r="X60"/>
  <c r="V60"/>
  <c r="T60"/>
  <c r="R60"/>
  <c r="P60"/>
  <c r="N60"/>
  <c r="L60"/>
  <c r="J60"/>
  <c r="H60"/>
  <c r="F60"/>
  <c r="D60"/>
  <c r="B60"/>
  <c r="X59"/>
  <c r="V59"/>
  <c r="T59"/>
  <c r="R59"/>
  <c r="P59"/>
  <c r="N59"/>
  <c r="L59"/>
  <c r="J59"/>
  <c r="H59"/>
  <c r="F59"/>
  <c r="D59"/>
  <c r="B59"/>
  <c r="X58"/>
  <c r="V58"/>
  <c r="T58"/>
  <c r="R58"/>
  <c r="P58"/>
  <c r="N58"/>
  <c r="L58"/>
  <c r="J58"/>
  <c r="H58"/>
  <c r="F58"/>
  <c r="D58"/>
  <c r="B58"/>
  <c r="X57"/>
  <c r="V57"/>
  <c r="T57"/>
  <c r="R57"/>
  <c r="P57"/>
  <c r="N57"/>
  <c r="L57"/>
  <c r="J57"/>
  <c r="H57"/>
  <c r="F57"/>
  <c r="D57"/>
  <c r="B57"/>
  <c r="X56"/>
  <c r="V56"/>
  <c r="T56"/>
  <c r="R56"/>
  <c r="P56"/>
  <c r="N56"/>
  <c r="L56"/>
  <c r="J56"/>
  <c r="H56"/>
  <c r="F56"/>
  <c r="D56"/>
  <c r="B56"/>
  <c r="X55"/>
  <c r="V55"/>
  <c r="T55"/>
  <c r="R55"/>
  <c r="P55"/>
  <c r="N55"/>
  <c r="L55"/>
  <c r="J55"/>
  <c r="H55"/>
  <c r="F55"/>
  <c r="D55"/>
  <c r="B55"/>
  <c r="X54"/>
  <c r="V54"/>
  <c r="T54"/>
  <c r="R54"/>
  <c r="P54"/>
  <c r="N54"/>
  <c r="L54"/>
  <c r="J54"/>
  <c r="H54"/>
  <c r="F54"/>
  <c r="D54"/>
  <c r="B54"/>
  <c r="X53"/>
  <c r="V53"/>
  <c r="T53"/>
  <c r="R53"/>
  <c r="P53"/>
  <c r="N53"/>
  <c r="L53"/>
  <c r="J53"/>
  <c r="H53"/>
  <c r="F53"/>
  <c r="D53"/>
  <c r="B53"/>
  <c r="X52"/>
  <c r="V52"/>
  <c r="T52"/>
  <c r="R52"/>
  <c r="P52"/>
  <c r="N52"/>
  <c r="L52"/>
  <c r="J52"/>
  <c r="H52"/>
  <c r="F52"/>
  <c r="D52"/>
  <c r="B52"/>
  <c r="X51"/>
  <c r="V51"/>
  <c r="T51"/>
  <c r="R51"/>
  <c r="P51"/>
  <c r="N51"/>
  <c r="L51"/>
  <c r="J51"/>
  <c r="H51"/>
  <c r="F51"/>
  <c r="D51"/>
  <c r="B51"/>
  <c r="X50"/>
  <c r="V50"/>
  <c r="T50"/>
  <c r="R50"/>
  <c r="P50"/>
  <c r="N50"/>
  <c r="L50"/>
  <c r="J50"/>
  <c r="H50"/>
  <c r="F50"/>
  <c r="D50"/>
  <c r="B50"/>
  <c r="X49"/>
  <c r="V49"/>
  <c r="T49"/>
  <c r="R49"/>
  <c r="P49"/>
  <c r="N49"/>
  <c r="L49"/>
  <c r="J49"/>
  <c r="H49"/>
  <c r="F49"/>
  <c r="D49"/>
  <c r="B49"/>
  <c r="X48"/>
  <c r="V48"/>
  <c r="T48"/>
  <c r="R48"/>
  <c r="P48"/>
  <c r="N48"/>
  <c r="L48"/>
  <c r="J48"/>
  <c r="H48"/>
  <c r="F48"/>
  <c r="D48"/>
  <c r="B48"/>
  <c r="X47"/>
  <c r="V47"/>
  <c r="T47"/>
  <c r="R47"/>
  <c r="P47"/>
  <c r="N47"/>
  <c r="L47"/>
  <c r="J47"/>
  <c r="H47"/>
  <c r="F47"/>
  <c r="D47"/>
  <c r="B47"/>
  <c r="X46"/>
  <c r="V46"/>
  <c r="T46"/>
  <c r="R46"/>
  <c r="P46"/>
  <c r="N46"/>
  <c r="L46"/>
  <c r="J46"/>
  <c r="G46"/>
  <c r="C46"/>
  <c r="W45"/>
  <c r="S45"/>
  <c r="O45"/>
  <c r="K45"/>
  <c r="G45"/>
  <c r="C45"/>
  <c r="W44"/>
  <c r="S44"/>
  <c r="O44"/>
  <c r="K44"/>
  <c r="G44"/>
  <c r="C44"/>
  <c r="W43"/>
  <c r="S43"/>
  <c r="O43"/>
  <c r="K43"/>
  <c r="G43"/>
  <c r="C43"/>
  <c r="W42"/>
  <c r="S42"/>
  <c r="O42"/>
  <c r="K42"/>
  <c r="G42"/>
  <c r="C42"/>
  <c r="W41"/>
  <c r="S41"/>
  <c r="O41"/>
  <c r="L19"/>
  <c r="D19"/>
  <c r="T18"/>
  <c r="L18"/>
  <c r="D18"/>
  <c r="T17"/>
  <c r="L17"/>
  <c r="D17"/>
  <c r="T16"/>
  <c r="L16"/>
  <c r="D16"/>
  <c r="T15"/>
  <c r="L15"/>
  <c r="D15"/>
  <c r="T14"/>
  <c r="L14"/>
  <c r="D14"/>
  <c r="T13"/>
  <c r="L13"/>
  <c r="D13"/>
  <c r="T12"/>
  <c r="L12"/>
  <c r="D12"/>
  <c r="T11"/>
  <c r="L11"/>
  <c r="D11"/>
  <c r="T10"/>
  <c r="L10"/>
  <c r="D10"/>
  <c r="T9"/>
  <c r="L9"/>
  <c r="D9"/>
  <c r="T8"/>
  <c r="L8"/>
  <c r="D8"/>
  <c r="T7"/>
  <c r="L7"/>
  <c r="D7"/>
  <c r="C6"/>
  <c r="E6"/>
  <c r="D6"/>
  <c r="C31"/>
  <c r="W30"/>
  <c r="S30"/>
  <c r="O30"/>
  <c r="K30"/>
  <c r="G30"/>
  <c r="C30"/>
  <c r="W29"/>
  <c r="S29"/>
  <c r="O29"/>
  <c r="K29"/>
  <c r="G29"/>
  <c r="C29"/>
  <c r="W28"/>
  <c r="S28"/>
  <c r="O28"/>
  <c r="K28"/>
  <c r="E28"/>
  <c r="U27"/>
  <c r="M27"/>
  <c r="E27"/>
  <c r="U26"/>
  <c r="M26"/>
  <c r="E26"/>
  <c r="U25"/>
  <c r="M25"/>
  <c r="E25"/>
  <c r="U24"/>
  <c r="M24"/>
  <c r="E24"/>
  <c r="U23"/>
  <c r="M23"/>
  <c r="E23"/>
  <c r="U22"/>
  <c r="M22"/>
  <c r="E22"/>
  <c r="U21"/>
  <c r="O21"/>
  <c r="K21"/>
  <c r="G21"/>
  <c r="C21"/>
  <c r="W20"/>
  <c r="S20"/>
  <c r="O20"/>
  <c r="K20"/>
  <c r="G20"/>
  <c r="C20"/>
  <c r="W19"/>
  <c r="S19"/>
  <c r="O19"/>
  <c r="K19"/>
  <c r="G19"/>
  <c r="C19"/>
  <c r="W18"/>
  <c r="S18"/>
  <c r="O18"/>
  <c r="K18"/>
  <c r="G18"/>
  <c r="C18"/>
  <c r="W17"/>
  <c r="S17"/>
  <c r="O17"/>
  <c r="K17"/>
  <c r="G17"/>
  <c r="C17"/>
  <c r="W16"/>
  <c r="S16"/>
  <c r="O16"/>
  <c r="K16"/>
  <c r="G16"/>
  <c r="C16"/>
  <c r="W15"/>
  <c r="S15"/>
  <c r="O15"/>
  <c r="K15"/>
  <c r="G15"/>
  <c r="C15"/>
  <c r="W14"/>
  <c r="S14"/>
  <c r="O14"/>
  <c r="K14"/>
  <c r="G14"/>
  <c r="C14"/>
  <c r="W13"/>
  <c r="S13"/>
  <c r="O13"/>
  <c r="K13"/>
  <c r="G13"/>
  <c r="C13"/>
  <c r="W12"/>
  <c r="S12"/>
  <c r="O12"/>
  <c r="K12"/>
  <c r="G12"/>
  <c r="C12"/>
  <c r="W11"/>
  <c r="S11"/>
  <c r="O11"/>
  <c r="K11"/>
  <c r="G11"/>
  <c r="C11"/>
  <c r="W10"/>
  <c r="S10"/>
  <c r="O10"/>
  <c r="K10"/>
  <c r="G10"/>
  <c r="C10"/>
  <c r="W9"/>
  <c r="S9"/>
  <c r="O9"/>
  <c r="K9"/>
  <c r="G9"/>
  <c r="C9"/>
  <c r="W8"/>
  <c r="S8"/>
  <c r="O8"/>
  <c r="K8"/>
  <c r="G8"/>
  <c r="C8"/>
  <c r="W7"/>
  <c r="S7"/>
  <c r="O7"/>
  <c r="K7"/>
  <c r="G7"/>
  <c r="C7"/>
  <c r="F28"/>
  <c r="B28"/>
  <c r="V27"/>
  <c r="R27"/>
  <c r="N27"/>
  <c r="J27"/>
  <c r="F27"/>
  <c r="B27"/>
  <c r="V26"/>
  <c r="R26"/>
  <c r="N26"/>
  <c r="J26"/>
  <c r="F26"/>
  <c r="B26"/>
  <c r="V25"/>
  <c r="R25"/>
  <c r="N25"/>
  <c r="J25"/>
  <c r="F25"/>
  <c r="B25"/>
  <c r="V24"/>
  <c r="R24"/>
  <c r="N24"/>
  <c r="J24"/>
  <c r="F24"/>
  <c r="B24"/>
  <c r="V23"/>
  <c r="R23"/>
  <c r="N23"/>
  <c r="J23"/>
  <c r="F23"/>
  <c r="B23"/>
  <c r="V22"/>
  <c r="R22"/>
  <c r="N22"/>
  <c r="J22"/>
  <c r="F22"/>
  <c r="B22"/>
  <c r="V21"/>
  <c r="R21"/>
  <c r="N21"/>
  <c r="J21"/>
  <c r="F21"/>
  <c r="B21"/>
  <c r="V20"/>
  <c r="R20"/>
  <c r="N20"/>
  <c r="J20"/>
  <c r="F20"/>
  <c r="B20"/>
  <c r="V19"/>
  <c r="R19"/>
  <c r="N19"/>
  <c r="J19"/>
  <c r="F19"/>
  <c r="B19"/>
  <c r="V18"/>
  <c r="R18"/>
  <c r="N18"/>
  <c r="J18"/>
  <c r="F18"/>
  <c r="B18"/>
  <c r="V17"/>
  <c r="R17"/>
  <c r="N17"/>
  <c r="J17"/>
  <c r="F17"/>
  <c r="B17"/>
  <c r="V16"/>
  <c r="R16"/>
  <c r="N16"/>
  <c r="J16"/>
  <c r="F16"/>
  <c r="B16"/>
  <c r="V15"/>
  <c r="R15"/>
  <c r="N15"/>
  <c r="J15"/>
  <c r="F15"/>
  <c r="B15"/>
  <c r="V14"/>
  <c r="R14"/>
  <c r="N14"/>
  <c r="J14"/>
  <c r="F14"/>
  <c r="B14"/>
  <c r="V13"/>
  <c r="R13"/>
  <c r="N13"/>
  <c r="J13"/>
  <c r="F13"/>
  <c r="B13"/>
  <c r="V12"/>
  <c r="R12"/>
  <c r="N12"/>
  <c r="J12"/>
  <c r="F12"/>
  <c r="B12"/>
  <c r="V11"/>
  <c r="R11"/>
  <c r="N11"/>
  <c r="J11"/>
  <c r="F11"/>
  <c r="B11"/>
  <c r="V10"/>
  <c r="R10"/>
  <c r="N10"/>
  <c r="J10"/>
  <c r="F10"/>
  <c r="B10"/>
  <c r="V9"/>
  <c r="R9"/>
  <c r="N9"/>
  <c r="J9"/>
  <c r="F9"/>
  <c r="B9"/>
  <c r="V8"/>
  <c r="R8"/>
  <c r="N8"/>
  <c r="J8"/>
  <c r="F8"/>
  <c r="B8"/>
  <c r="V7"/>
  <c r="R7"/>
  <c r="N7"/>
  <c r="J7"/>
  <c r="F7"/>
  <c r="B7"/>
  <c r="I6"/>
  <c r="L6"/>
  <c r="Q28" l="1"/>
  <c r="Q27"/>
  <c r="I26"/>
  <c r="Y24"/>
  <c r="Q23"/>
  <c r="I22"/>
  <c r="I21"/>
  <c r="Q20"/>
  <c r="Y19"/>
  <c r="I19"/>
  <c r="Q18"/>
  <c r="Y17"/>
  <c r="I17"/>
  <c r="Q16"/>
  <c r="Y15"/>
  <c r="I15"/>
  <c r="Q14"/>
  <c r="Y13"/>
  <c r="I13"/>
  <c r="Q12"/>
  <c r="Y11"/>
  <c r="I11"/>
  <c r="Q10"/>
  <c r="Y9"/>
  <c r="I9"/>
  <c r="Q8"/>
  <c r="Y7"/>
  <c r="I7"/>
  <c r="X27"/>
  <c r="H27"/>
  <c r="P26"/>
  <c r="X25"/>
  <c r="H25"/>
  <c r="P24"/>
  <c r="X23"/>
  <c r="H23"/>
  <c r="P22"/>
  <c r="X21"/>
  <c r="H21"/>
  <c r="P20"/>
  <c r="X19"/>
  <c r="X18"/>
  <c r="P17"/>
  <c r="H16"/>
  <c r="X14"/>
  <c r="P13"/>
  <c r="H12"/>
  <c r="X10"/>
  <c r="P9"/>
  <c r="H8"/>
  <c r="H6"/>
  <c r="D39"/>
  <c r="X38"/>
  <c r="T38"/>
  <c r="P38"/>
  <c r="L38"/>
  <c r="H38"/>
  <c r="D38"/>
  <c r="X37"/>
  <c r="T37"/>
  <c r="P37"/>
  <c r="L37"/>
  <c r="H37"/>
  <c r="D37"/>
  <c r="X36"/>
  <c r="T36"/>
  <c r="P36"/>
  <c r="L36"/>
  <c r="H36"/>
  <c r="D36"/>
  <c r="X35"/>
  <c r="T35"/>
  <c r="P35"/>
  <c r="L35"/>
  <c r="H35"/>
  <c r="D35"/>
  <c r="X34"/>
  <c r="T34"/>
  <c r="P34"/>
  <c r="L34"/>
  <c r="H34"/>
  <c r="D34"/>
  <c r="X33"/>
  <c r="T33"/>
  <c r="P33"/>
  <c r="L33"/>
  <c r="H33"/>
  <c r="D33"/>
  <c r="X32"/>
  <c r="T32"/>
  <c r="P32"/>
  <c r="L32"/>
  <c r="H32"/>
  <c r="D32"/>
  <c r="X31"/>
  <c r="T31"/>
  <c r="P31"/>
  <c r="L31"/>
  <c r="H31"/>
  <c r="D31"/>
  <c r="X30"/>
  <c r="T30"/>
  <c r="P30"/>
  <c r="L30"/>
  <c r="H30"/>
  <c r="D30"/>
  <c r="X29"/>
  <c r="T29"/>
  <c r="P29"/>
  <c r="L29"/>
  <c r="H29"/>
  <c r="D29"/>
  <c r="X28"/>
  <c r="T28"/>
  <c r="P28"/>
  <c r="L28"/>
  <c r="G28"/>
  <c r="W27"/>
  <c r="O27"/>
  <c r="G27"/>
  <c r="W26"/>
  <c r="O26"/>
  <c r="G26"/>
  <c r="W25"/>
  <c r="O25"/>
  <c r="G25"/>
  <c r="W24"/>
  <c r="O24"/>
  <c r="G24"/>
  <c r="W23"/>
  <c r="O23"/>
  <c r="G23"/>
  <c r="W22"/>
  <c r="O22"/>
  <c r="G22"/>
  <c r="W21"/>
  <c r="M41"/>
  <c r="I41"/>
  <c r="E41"/>
  <c r="Y40"/>
  <c r="U40"/>
  <c r="Q40"/>
  <c r="M40"/>
  <c r="I40"/>
  <c r="E40"/>
  <c r="Y39"/>
  <c r="U39"/>
  <c r="Q39"/>
  <c r="M39"/>
  <c r="I39"/>
  <c r="E39"/>
  <c r="Y38"/>
  <c r="U38"/>
  <c r="Q38"/>
  <c r="M38"/>
  <c r="I38"/>
  <c r="E38"/>
  <c r="Y37"/>
  <c r="U37"/>
  <c r="Q37"/>
  <c r="M37"/>
  <c r="I37"/>
  <c r="E37"/>
  <c r="Y36"/>
  <c r="U36"/>
  <c r="Q36"/>
  <c r="M36"/>
  <c r="I36"/>
  <c r="E36"/>
  <c r="Y35"/>
  <c r="U35"/>
  <c r="Q35"/>
  <c r="M35"/>
  <c r="I35"/>
  <c r="E35"/>
  <c r="Y34"/>
  <c r="U34"/>
  <c r="Q34"/>
  <c r="M34"/>
  <c r="I34"/>
  <c r="E34"/>
  <c r="Y33"/>
  <c r="U33"/>
  <c r="Q33"/>
  <c r="M33"/>
  <c r="I33"/>
  <c r="E33"/>
  <c r="Y32"/>
  <c r="U32"/>
  <c r="Q32"/>
  <c r="M32"/>
  <c r="I32"/>
  <c r="E32"/>
  <c r="Y31"/>
  <c r="U31"/>
  <c r="Q31"/>
  <c r="M31"/>
  <c r="I31"/>
  <c r="E31"/>
  <c r="U30"/>
  <c r="M30"/>
  <c r="E30"/>
  <c r="U29"/>
  <c r="M29"/>
  <c r="E29"/>
  <c r="U28"/>
  <c r="M28"/>
  <c r="Y27"/>
  <c r="I27"/>
  <c r="Q26"/>
  <c r="Y25"/>
  <c r="I25"/>
  <c r="Q24"/>
  <c r="Y23"/>
  <c r="I23"/>
  <c r="Q22"/>
  <c r="Y21"/>
  <c r="M21"/>
  <c r="E21"/>
  <c r="U20"/>
  <c r="M20"/>
  <c r="E20"/>
  <c r="U19"/>
  <c r="M19"/>
  <c r="E19"/>
  <c r="U18"/>
  <c r="M18"/>
  <c r="E18"/>
  <c r="U17"/>
  <c r="M17"/>
  <c r="E17"/>
  <c r="U16"/>
  <c r="M16"/>
  <c r="E16"/>
  <c r="U15"/>
  <c r="M15"/>
  <c r="E15"/>
  <c r="U14"/>
  <c r="M14"/>
  <c r="E14"/>
  <c r="U13"/>
  <c r="M13"/>
  <c r="E13"/>
  <c r="U12"/>
  <c r="M12"/>
  <c r="E12"/>
  <c r="U11"/>
  <c r="M11"/>
  <c r="E11"/>
  <c r="U10"/>
  <c r="M10"/>
  <c r="E10"/>
  <c r="U9"/>
  <c r="M9"/>
  <c r="E9"/>
  <c r="U8"/>
  <c r="M8"/>
  <c r="E8"/>
  <c r="U7"/>
  <c r="M7"/>
  <c r="E7"/>
  <c r="D28"/>
  <c r="T27"/>
  <c r="L27"/>
  <c r="D27"/>
  <c r="T26"/>
  <c r="L26"/>
  <c r="D26"/>
  <c r="T25"/>
  <c r="L25"/>
  <c r="D25"/>
  <c r="T24"/>
  <c r="L24"/>
  <c r="D24"/>
  <c r="T23"/>
  <c r="L23"/>
  <c r="D23"/>
  <c r="T22"/>
  <c r="L22"/>
  <c r="D22"/>
  <c r="T21"/>
  <c r="L21"/>
  <c r="D21"/>
  <c r="T20"/>
  <c r="L20"/>
  <c r="D20"/>
  <c r="T19"/>
  <c r="H19"/>
  <c r="P18"/>
  <c r="X17"/>
  <c r="H17"/>
  <c r="P16"/>
  <c r="X15"/>
  <c r="H15"/>
  <c r="P14"/>
  <c r="X13"/>
  <c r="H13"/>
  <c r="P12"/>
  <c r="X11"/>
  <c r="H11"/>
  <c r="P10"/>
  <c r="X9"/>
  <c r="H9"/>
  <c r="P8"/>
  <c r="X7"/>
  <c r="H7"/>
</calcChain>
</file>

<file path=xl/comments1.xml><?xml version="1.0" encoding="utf-8"?>
<comments xmlns="http://schemas.openxmlformats.org/spreadsheetml/2006/main">
  <authors>
    <author>김영근</author>
    <author>정재이</author>
    <author>영근</author>
    <author>snoopy</author>
  </authors>
  <commentList>
    <comment ref="B5" authorId="0">
      <text>
        <r>
          <rPr>
            <b/>
            <sz val="10"/>
            <color indexed="12"/>
            <rFont val="굴림"/>
            <family val="3"/>
            <charset val="129"/>
          </rPr>
          <t xml:space="preserve">"-"없이 연속적 기재
 예:6301121334949 </t>
        </r>
      </text>
    </comment>
    <comment ref="C5" authorId="1">
      <text>
        <r>
          <rPr>
            <b/>
            <sz val="10"/>
            <color indexed="12"/>
            <rFont val="굴림"/>
            <family val="3"/>
            <charset val="129"/>
          </rPr>
          <t>연락처 입력우선순위
1. 휴대전화
2. 자택전화
3. 사업장 연락처</t>
        </r>
      </text>
    </comment>
    <comment ref="D5" authorId="2">
      <text>
        <r>
          <rPr>
            <b/>
            <sz val="10"/>
            <color indexed="12"/>
            <rFont val="굴림"/>
            <family val="3"/>
            <charset val="129"/>
          </rPr>
          <t>1.등록장애인
2.국가유공장애인
3.산업재해장애인</t>
        </r>
      </text>
    </comment>
    <comment ref="E5" authorId="2">
      <text>
        <r>
          <rPr>
            <b/>
            <sz val="10"/>
            <color indexed="12"/>
            <rFont val="굴림"/>
            <family val="3"/>
            <charset val="129"/>
          </rPr>
          <t>1. 지체장애
2. 뇌병변
3. 시각장애
4. 청각장애
5. 언어장애
6. 지적장애
7. 정신장애
8. 자폐성장애
9. 신장장애
A. 심장장애
B. 호흡기장애
C. 간장애
D. 안면장애
E. 장루장애
F. 간질장애</t>
        </r>
      </text>
    </comment>
    <comment ref="G5" authorId="1">
      <text>
        <r>
          <rPr>
            <b/>
            <sz val="10"/>
            <color indexed="12"/>
            <rFont val="굴림"/>
            <family val="3"/>
            <charset val="129"/>
          </rPr>
          <t>Y : 중증
N : 경증</t>
        </r>
      </text>
    </comment>
    <comment ref="H5" authorId="0">
      <text>
        <r>
          <rPr>
            <b/>
            <sz val="10"/>
            <color indexed="12"/>
            <rFont val="굴림"/>
            <family val="3"/>
            <charset val="129"/>
          </rPr>
          <t>연도 및 월, 일을 
일련숫자로 표기
 예: 20020123</t>
        </r>
      </text>
    </comment>
    <comment ref="I5" authorId="0">
      <text>
        <r>
          <rPr>
            <b/>
            <sz val="10"/>
            <color indexed="12"/>
            <rFont val="굴림"/>
            <family val="3"/>
            <charset val="129"/>
          </rPr>
          <t>연도 및 월, 일을 
일련숫자로 표기
  예: 20020123</t>
        </r>
      </text>
    </comment>
    <comment ref="J5" authorId="0">
      <text>
        <r>
          <rPr>
            <b/>
            <sz val="10"/>
            <color indexed="12"/>
            <rFont val="굴림"/>
            <family val="3"/>
            <charset val="129"/>
          </rPr>
          <t>연도 및 월, 일을 
일련숫자로 표기
  예: 20020123</t>
        </r>
      </text>
    </comment>
    <comment ref="K5" authorId="2">
      <text>
        <r>
          <rPr>
            <b/>
            <sz val="10"/>
            <color indexed="12"/>
            <rFont val="굴림"/>
            <family val="3"/>
            <charset val="129"/>
          </rPr>
          <t>0 : 의회의원 및 관리자
1 : 관리자
2 : 기술공및전문가
3 : 사무종사자
4 : 서비스종사자
5 : 판매종사자
6 : 농임어업종사자
7 : 기능원 및 종사자
8 : 장치기계조작종사자
9 : 단순노무종사자
a : 군인</t>
        </r>
      </text>
    </comment>
    <comment ref="L5" authorId="1">
      <text>
        <r>
          <rPr>
            <b/>
            <sz val="11"/>
            <color indexed="12"/>
            <rFont val="굴림"/>
            <family val="3"/>
            <charset val="129"/>
          </rPr>
          <t>1: 연봉제
2: 월급제
3: 일급제</t>
        </r>
        <r>
          <rPr>
            <sz val="11"/>
            <color indexed="81"/>
            <rFont val="굴림"/>
            <family val="3"/>
            <charset val="129"/>
          </rPr>
          <t xml:space="preserve">
</t>
        </r>
      </text>
    </comment>
    <comment ref="N5" authorId="3">
      <text>
        <r>
          <rPr>
            <b/>
            <sz val="11"/>
            <color indexed="12"/>
            <rFont val="굴림"/>
            <family val="3"/>
            <charset val="129"/>
          </rPr>
          <t>1: 계좌이체
2: 현금지급</t>
        </r>
      </text>
    </comment>
  </commentList>
</comments>
</file>

<file path=xl/comments2.xml><?xml version="1.0" encoding="utf-8"?>
<comments xmlns="http://schemas.openxmlformats.org/spreadsheetml/2006/main">
  <authors>
    <author>김영근</author>
    <author>영근</author>
    <author>정재이</author>
    <author>snoopy</author>
  </authors>
  <commentList>
    <comment ref="C5" authorId="0">
      <text>
        <r>
          <rPr>
            <b/>
            <sz val="10"/>
            <color indexed="12"/>
            <rFont val="굴림"/>
            <family val="3"/>
            <charset val="129"/>
          </rPr>
          <t xml:space="preserve">"-"없이 연속적 기재
 예:6301121334949 </t>
        </r>
      </text>
    </comment>
    <comment ref="E5" authorId="1">
      <text>
        <r>
          <rPr>
            <b/>
            <sz val="10"/>
            <color indexed="12"/>
            <rFont val="굴림"/>
            <family val="3"/>
            <charset val="129"/>
          </rPr>
          <t>1.등록장애인
2.국가유공장애인
3.산업재해장애인</t>
        </r>
      </text>
    </comment>
    <comment ref="F5" authorId="1">
      <text>
        <r>
          <rPr>
            <b/>
            <sz val="10"/>
            <color indexed="12"/>
            <rFont val="굴림"/>
            <family val="3"/>
            <charset val="129"/>
          </rPr>
          <t>1. 지체장애
2. 뇌병변
3. 시각장애
4. 청각장애
5. 언어장애
6. 지적장애
7. 정신장애
8. 자폐성장애
9. 신장장애
A. 심장장애
B. 호흡기장애
C. 간장애
D. 안면장애
E. 장루장애
F. 간질장애</t>
        </r>
      </text>
    </comment>
    <comment ref="H5" authorId="2">
      <text>
        <r>
          <rPr>
            <b/>
            <sz val="10"/>
            <color indexed="12"/>
            <rFont val="굴림"/>
            <family val="3"/>
            <charset val="129"/>
          </rPr>
          <t>Y : 중증
N : 경증</t>
        </r>
      </text>
    </comment>
    <comment ref="I5" authorId="0">
      <text>
        <r>
          <rPr>
            <b/>
            <sz val="10"/>
            <color indexed="12"/>
            <rFont val="굴림"/>
            <family val="3"/>
            <charset val="129"/>
          </rPr>
          <t>연도 및 월, 일을 
일련숫자로 표기
 예: 20020123</t>
        </r>
      </text>
    </comment>
    <comment ref="J5" authorId="0">
      <text>
        <r>
          <rPr>
            <b/>
            <sz val="10"/>
            <color indexed="12"/>
            <rFont val="굴림"/>
            <family val="3"/>
            <charset val="129"/>
          </rPr>
          <t>연도 및 월, 일을 
일련숫자로 표기
  예: 20020123</t>
        </r>
      </text>
    </comment>
    <comment ref="K5" authorId="0">
      <text>
        <r>
          <rPr>
            <b/>
            <sz val="10"/>
            <color indexed="12"/>
            <rFont val="굴림"/>
            <family val="3"/>
            <charset val="129"/>
          </rPr>
          <t>연도 및 월, 일을 
일련숫자로 표기
  예: 20020123</t>
        </r>
      </text>
    </comment>
    <comment ref="L5" authorId="1">
      <text>
        <r>
          <rPr>
            <b/>
            <sz val="10"/>
            <color indexed="12"/>
            <rFont val="굴림"/>
            <family val="3"/>
            <charset val="129"/>
          </rPr>
          <t>0 : 의회의원 및 관리자
1 : 관리자
2 : 기술공및전문가
3 : 사무종사자
4 : 서비스종사자
5 : 판매종사자
6 : 농임어업종사자
7 : 기능원 및 종사자
8 : 장치기계조작종사자
9 : 단순노무종사자
a : 군인</t>
        </r>
      </text>
    </comment>
    <comment ref="M5" authorId="2">
      <text>
        <r>
          <rPr>
            <b/>
            <sz val="11"/>
            <color indexed="12"/>
            <rFont val="굴림"/>
            <family val="3"/>
            <charset val="129"/>
          </rPr>
          <t>1: 연봉제
2: 월급제
3: 일급제</t>
        </r>
        <r>
          <rPr>
            <sz val="11"/>
            <color indexed="81"/>
            <rFont val="굴림"/>
            <family val="3"/>
            <charset val="129"/>
          </rPr>
          <t xml:space="preserve">
</t>
        </r>
      </text>
    </comment>
    <comment ref="O5" authorId="3">
      <text>
        <r>
          <rPr>
            <b/>
            <sz val="11"/>
            <color indexed="12"/>
            <rFont val="굴림"/>
            <family val="3"/>
            <charset val="129"/>
          </rPr>
          <t>1 : 계좌이체
2 : 현금지급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김영근</author>
    <author>영근</author>
    <author>정재이</author>
    <author>snoopy</author>
  </authors>
  <commentList>
    <comment ref="C5" authorId="0">
      <text>
        <r>
          <rPr>
            <b/>
            <sz val="10"/>
            <color indexed="12"/>
            <rFont val="굴림"/>
            <family val="3"/>
            <charset val="129"/>
          </rPr>
          <t xml:space="preserve">"-"없이 연속적 기재
 예:6301121334949 </t>
        </r>
      </text>
    </comment>
    <comment ref="E5" authorId="1">
      <text>
        <r>
          <rPr>
            <b/>
            <sz val="10"/>
            <color indexed="12"/>
            <rFont val="굴림"/>
            <family val="3"/>
            <charset val="129"/>
          </rPr>
          <t>1.등록장애인
2.국가유공장애인
3.산업재해장애인</t>
        </r>
      </text>
    </comment>
    <comment ref="F5" authorId="1">
      <text>
        <r>
          <rPr>
            <b/>
            <sz val="10"/>
            <color indexed="12"/>
            <rFont val="굴림"/>
            <family val="3"/>
            <charset val="129"/>
          </rPr>
          <t>1. 지체장애
2. 뇌병변
3. 시각장애
4. 청각장애
5. 언어장애
6. 지적장애
7. 정신장애
8. 자폐성장애
9. 신장장애
A. 심장장애
B. 호흡기장애
C. 간장애
D. 안면장애
E. 장루장애
F. 간질장애</t>
        </r>
      </text>
    </comment>
    <comment ref="H5" authorId="1">
      <text>
        <r>
          <rPr>
            <b/>
            <sz val="10"/>
            <color indexed="12"/>
            <rFont val="굴림"/>
            <family val="3"/>
            <charset val="129"/>
          </rPr>
          <t>Y. 중증
N. 경증</t>
        </r>
      </text>
    </comment>
    <comment ref="I5" authorId="0">
      <text>
        <r>
          <rPr>
            <b/>
            <sz val="10"/>
            <color indexed="12"/>
            <rFont val="굴림"/>
            <family val="3"/>
            <charset val="129"/>
          </rPr>
          <t>연도 및 월, 일을 
일련숫자로 표기
 예: 20020123</t>
        </r>
      </text>
    </comment>
    <comment ref="J5" authorId="0">
      <text>
        <r>
          <rPr>
            <b/>
            <sz val="10"/>
            <color indexed="12"/>
            <rFont val="굴림"/>
            <family val="3"/>
            <charset val="129"/>
          </rPr>
          <t>연도 및 월, 일을 
일련숫자로 표기
  예: 20020123</t>
        </r>
      </text>
    </comment>
    <comment ref="K5" authorId="0">
      <text>
        <r>
          <rPr>
            <b/>
            <sz val="10"/>
            <color indexed="12"/>
            <rFont val="굴림"/>
            <family val="3"/>
            <charset val="129"/>
          </rPr>
          <t>연도 및 월, 일을 
일련숫자로 표기
  예: 20020123</t>
        </r>
      </text>
    </comment>
    <comment ref="L5" authorId="1">
      <text>
        <r>
          <rPr>
            <b/>
            <sz val="10"/>
            <color indexed="12"/>
            <rFont val="굴림"/>
            <family val="3"/>
            <charset val="129"/>
          </rPr>
          <t>0 : 의회의원 및 관리자
1 : 관리자
2 : 기술공및전문가
3 : 사무종사자
4 : 서비스종사자
5 : 판매종사자
6 : 농임어업종사자
7 : 기능원 및 종사자
8 : 장치기계조작종사자
9 : 단순노무종사자
a : 군인</t>
        </r>
      </text>
    </comment>
    <comment ref="M5" authorId="2">
      <text>
        <r>
          <rPr>
            <b/>
            <sz val="11"/>
            <color indexed="12"/>
            <rFont val="굴림"/>
            <family val="3"/>
            <charset val="129"/>
          </rPr>
          <t>1: 연봉제
2: 월급제
3: 일급제</t>
        </r>
        <r>
          <rPr>
            <sz val="11"/>
            <color indexed="81"/>
            <rFont val="굴림"/>
            <family val="3"/>
            <charset val="129"/>
          </rPr>
          <t xml:space="preserve">
</t>
        </r>
      </text>
    </comment>
    <comment ref="O5" authorId="3">
      <text>
        <r>
          <rPr>
            <b/>
            <sz val="11"/>
            <color indexed="12"/>
            <rFont val="굴림"/>
            <family val="3"/>
            <charset val="129"/>
          </rPr>
          <t>1 : 계좌이체
2 : 현금지급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<sst xmlns="http://schemas.openxmlformats.org/spreadsheetml/2006/main" count="206" uniqueCount="147">
  <si>
    <t>성명</t>
    <phoneticPr fontId="1" type="noConversion"/>
  </si>
  <si>
    <t xml:space="preserve">ㅇ 사업장명 : </t>
    <phoneticPr fontId="1" type="noConversion"/>
  </si>
  <si>
    <t>퇴사일
(4)</t>
    <phoneticPr fontId="1" type="noConversion"/>
  </si>
  <si>
    <t>주민등록번호</t>
    <phoneticPr fontId="1" type="noConversion"/>
  </si>
  <si>
    <t>장애
등급</t>
    <phoneticPr fontId="1" type="noConversion"/>
  </si>
  <si>
    <t>장애인정일</t>
    <phoneticPr fontId="1" type="noConversion"/>
  </si>
  <si>
    <t>입사일</t>
    <phoneticPr fontId="1" type="noConversion"/>
  </si>
  <si>
    <t>중증
여부
(3)</t>
    <phoneticPr fontId="1" type="noConversion"/>
  </si>
  <si>
    <t>장애
유형
(2)</t>
    <phoneticPr fontId="1" type="noConversion"/>
  </si>
  <si>
    <t>장애
인정구분
(1)</t>
    <phoneticPr fontId="1" type="noConversion"/>
  </si>
  <si>
    <t>근무
직종
(5)</t>
    <phoneticPr fontId="1" type="noConversion"/>
  </si>
  <si>
    <t>연번</t>
    <phoneticPr fontId="1" type="noConversion"/>
  </si>
  <si>
    <t>임금
형태
(6)</t>
    <phoneticPr fontId="1" type="noConversion"/>
  </si>
  <si>
    <t>&lt; 작성요령 &gt;</t>
    <phoneticPr fontId="1" type="noConversion"/>
  </si>
  <si>
    <t xml:space="preserve">(2) 장애유형(등록장애인만 표기) </t>
    <phoneticPr fontId="1" type="noConversion"/>
  </si>
  <si>
    <t xml:space="preserve">    A : 심장장애,     B : 호흡기장애,     C : 간장애,     D : 안면장애,     E : 장루장애,     F : 간질장애</t>
    <phoneticPr fontId="1" type="noConversion"/>
  </si>
  <si>
    <t xml:space="preserve">(5) 근무직종 </t>
    <phoneticPr fontId="1" type="noConversion"/>
  </si>
  <si>
    <t xml:space="preserve">    0 : 의회의원·고위임직원 및 관리자        1 : 전문가        2 : 기술공및준전문가        3 : 사무종사자        4 : 서비스종사자        5 : 판매종사자</t>
    <phoneticPr fontId="1" type="noConversion"/>
  </si>
  <si>
    <t xml:space="preserve">    6 : 농업·임업 및 어업숙련종사자        7 : 기능원 및 관련기능종사자        8 : 장치·기계조작 및 조립종사자        9 : 단순노무종사자        A : 군인</t>
    <phoneticPr fontId="1" type="noConversion"/>
  </si>
  <si>
    <t xml:space="preserve">(6) 임금형태 </t>
    <phoneticPr fontId="1" type="noConversion"/>
  </si>
  <si>
    <t>성명</t>
    <phoneticPr fontId="1" type="noConversion"/>
  </si>
  <si>
    <t>주민등록번호</t>
    <phoneticPr fontId="1" type="noConversion"/>
  </si>
  <si>
    <t xml:space="preserve"> 장애                  인정구분</t>
    <phoneticPr fontId="1" type="noConversion"/>
  </si>
  <si>
    <t>장애유형</t>
    <phoneticPr fontId="1" type="noConversion"/>
  </si>
  <si>
    <t>장애등급</t>
    <phoneticPr fontId="1" type="noConversion"/>
  </si>
  <si>
    <t>중증여부</t>
    <phoneticPr fontId="1" type="noConversion"/>
  </si>
  <si>
    <t>장애인정일</t>
    <phoneticPr fontId="1" type="noConversion"/>
  </si>
  <si>
    <t>입사일</t>
    <phoneticPr fontId="1" type="noConversion"/>
  </si>
  <si>
    <t>퇴사일</t>
    <phoneticPr fontId="1" type="noConversion"/>
  </si>
  <si>
    <t>근무직종</t>
    <phoneticPr fontId="1" type="noConversion"/>
  </si>
  <si>
    <t>임금형태</t>
    <phoneticPr fontId="1" type="noConversion"/>
  </si>
  <si>
    <t>임금</t>
    <phoneticPr fontId="1" type="noConversion"/>
  </si>
  <si>
    <t>시간급</t>
    <phoneticPr fontId="1" type="noConversion"/>
  </si>
  <si>
    <t>***</t>
    <phoneticPr fontId="1" type="noConversion"/>
  </si>
  <si>
    <t>비장애인 근로자는 공란으로 두시면 됩니다</t>
    <phoneticPr fontId="1" type="noConversion"/>
  </si>
  <si>
    <t xml:space="preserve">ㅇ 사업장명 : </t>
    <phoneticPr fontId="1" type="noConversion"/>
  </si>
  <si>
    <t>장애인근로자연번</t>
    <phoneticPr fontId="1" type="noConversion"/>
  </si>
  <si>
    <t>전체근로자명부 작성 예시</t>
    <phoneticPr fontId="1" type="noConversion"/>
  </si>
  <si>
    <t>전체근로자 명부</t>
    <phoneticPr fontId="1" type="noConversion"/>
  </si>
  <si>
    <t>장애인근로자연락처</t>
    <phoneticPr fontId="1" type="noConversion"/>
  </si>
  <si>
    <t>고용보험,산재보험의
 장려/지원금</t>
    <phoneticPr fontId="1" type="noConversion"/>
  </si>
  <si>
    <t>장애인근로자
연락처</t>
    <phoneticPr fontId="1" type="noConversion"/>
  </si>
  <si>
    <t>011-1123-4567</t>
    <phoneticPr fontId="1" type="noConversion"/>
  </si>
  <si>
    <t>017-234-4321</t>
    <phoneticPr fontId="1" type="noConversion"/>
  </si>
  <si>
    <t>017-234-4322</t>
  </si>
  <si>
    <t>017-234-4323</t>
  </si>
  <si>
    <t>017-234-4327</t>
  </si>
  <si>
    <t>명칭</t>
    <phoneticPr fontId="1" type="noConversion"/>
  </si>
  <si>
    <t>수령기간</t>
    <phoneticPr fontId="1" type="noConversion"/>
  </si>
  <si>
    <t>고용보험,산재보험의
 장려/지원금</t>
    <phoneticPr fontId="1" type="noConversion"/>
  </si>
  <si>
    <t>사회적일자리</t>
    <phoneticPr fontId="1" type="noConversion"/>
  </si>
  <si>
    <t>신규고용촉진장려금</t>
    <phoneticPr fontId="1" type="noConversion"/>
  </si>
  <si>
    <t>사업장연락처</t>
    <phoneticPr fontId="1" type="noConversion"/>
  </si>
  <si>
    <t>핸드폰,자택 연락처 모두 없을경우 
사업장(협회,지회,시설) 연락처 기재 요망</t>
    <phoneticPr fontId="1" type="noConversion"/>
  </si>
  <si>
    <t>자택연락처</t>
    <phoneticPr fontId="1" type="noConversion"/>
  </si>
  <si>
    <t>1월</t>
    <phoneticPr fontId="1" type="noConversion"/>
  </si>
  <si>
    <t>2월</t>
  </si>
  <si>
    <t>3월</t>
  </si>
  <si>
    <t>4월</t>
  </si>
  <si>
    <t>5월</t>
  </si>
  <si>
    <t>6월</t>
  </si>
  <si>
    <t xml:space="preserve">  성명과 중증여부(Y,N)를 제외하고 모든 사항이 숫자로 기입토록 되어있으니 틀리지 않도록 주의하시고, </t>
    <phoneticPr fontId="1" type="noConversion"/>
  </si>
  <si>
    <t xml:space="preserve">  주민번호의 경우 앞,뒤번호 모두 나오도록 기입하시기 바랍니다.</t>
    <phoneticPr fontId="1" type="noConversion"/>
  </si>
  <si>
    <t>N</t>
    <phoneticPr fontId="1" type="noConversion"/>
  </si>
  <si>
    <t>Y</t>
    <phoneticPr fontId="1" type="noConversion"/>
  </si>
  <si>
    <t>(3) 중증여부 → Y : 중증   N : 경증 [장애등급 1,2급과 지체장애(상지),뇌병변,시각,정신지체,정신,발달,심장장애는 3급까지 중증인정(국가유공자 3급도 중증인정)]</t>
    <phoneticPr fontId="1" type="noConversion"/>
  </si>
  <si>
    <t xml:space="preserve">     (예)  일급제로 최저임금적용제외인가, 감시단속적근로 승인에 해당되지 않을 경우 : 3,     일급제로 최저임금적용제외인자일 경우 : 3-A,     월급제로 감시단속적근로 승인자일 경우 : 2-B</t>
    <phoneticPr fontId="1" type="noConversion"/>
  </si>
  <si>
    <r>
      <t>(1) 장애인 인정구분</t>
    </r>
    <r>
      <rPr>
        <sz val="10"/>
        <rFont val="굴림체"/>
        <family val="3"/>
        <charset val="129"/>
      </rPr>
      <t xml:space="preserve">  →   1 : 등록장애인       2 : 국가유공장애인       3 : 산업재해장애인</t>
    </r>
    <phoneticPr fontId="1" type="noConversion"/>
  </si>
  <si>
    <r>
      <t>출력물(프린트)은</t>
    </r>
    <r>
      <rPr>
        <b/>
        <sz val="14"/>
        <rFont val="굴림체"/>
        <family val="3"/>
        <charset val="129"/>
      </rPr>
      <t xml:space="preserve"> </t>
    </r>
    <r>
      <rPr>
        <b/>
        <u/>
        <sz val="14"/>
        <rFont val="굴림체"/>
        <family val="3"/>
        <charset val="129"/>
      </rPr>
      <t>"성명" ~ "수령기간" 입력부분까지만 출력</t>
    </r>
    <r>
      <rPr>
        <b/>
        <sz val="12"/>
        <rFont val="굴림체"/>
        <family val="3"/>
        <charset val="129"/>
      </rPr>
      <t xml:space="preserve">, 반드시 </t>
    </r>
    <r>
      <rPr>
        <b/>
        <u/>
        <sz val="14"/>
        <rFont val="굴림체"/>
        <family val="3"/>
        <charset val="129"/>
      </rPr>
      <t xml:space="preserve">출력물의 오류가 없는지 확인 </t>
    </r>
    <r>
      <rPr>
        <b/>
        <sz val="14"/>
        <rFont val="굴림체"/>
        <family val="3"/>
        <charset val="129"/>
      </rPr>
      <t>바랍니다.</t>
    </r>
    <phoneticPr fontId="1" type="noConversion"/>
  </si>
  <si>
    <t>1~3</t>
    <phoneticPr fontId="1" type="noConversion"/>
  </si>
  <si>
    <t>1~6</t>
    <phoneticPr fontId="1" type="noConversion"/>
  </si>
  <si>
    <t xml:space="preserve">  매월급여(7월~12월)는 총지급액(공제전금액)을 기입해주시기 바랍니다.</t>
    <phoneticPr fontId="1" type="noConversion"/>
  </si>
  <si>
    <t>고용보험,산재보험의
 장려/지원금을 받는경우</t>
    <phoneticPr fontId="1" type="noConversion"/>
  </si>
  <si>
    <t xml:space="preserve">  "장애인근로자연락처"는 휴대전화번호를 입력하고, 없을시 장애인근로자 자택전화를 입력(두가지 모두 없을시 사업장 연락처 기재)</t>
    <phoneticPr fontId="1" type="noConversion"/>
  </si>
  <si>
    <r>
      <t>(4) 퇴사일</t>
    </r>
    <r>
      <rPr>
        <sz val="10"/>
        <rFont val="굴림체"/>
        <family val="3"/>
        <charset val="129"/>
      </rPr>
      <t xml:space="preserve">  →   최종 근무일 기재 (작성 예 : 1월 10일까지 근무하고 1월 11일부터 근무하지 않을 경우 퇴사일은 1월 10일로 기재)</t>
    </r>
    <phoneticPr fontId="1" type="noConversion"/>
  </si>
  <si>
    <t>담당자 :</t>
    <phoneticPr fontId="1" type="noConversion"/>
  </si>
  <si>
    <t>담당자연락처 :</t>
    <phoneticPr fontId="1" type="noConversion"/>
  </si>
  <si>
    <t>1주간
근로시간
(6)-1</t>
    <phoneticPr fontId="1" type="noConversion"/>
  </si>
  <si>
    <t>1주간
근로시간
(6)-1</t>
    <phoneticPr fontId="1" type="noConversion"/>
  </si>
  <si>
    <t>N</t>
    <phoneticPr fontId="1" type="noConversion"/>
  </si>
  <si>
    <t>시간급</t>
    <phoneticPr fontId="1" type="noConversion"/>
  </si>
  <si>
    <t>1주간
근로시간
(6)-1</t>
    <phoneticPr fontId="1" type="noConversion"/>
  </si>
  <si>
    <t>"임금"란은 입력치 말고 공란으로 두세요!</t>
    <phoneticPr fontId="1" type="noConversion"/>
  </si>
  <si>
    <t>1주간
근로시간
(6)-1</t>
    <phoneticPr fontId="1" type="noConversion"/>
  </si>
  <si>
    <t>담당자 : 홍길동</t>
    <phoneticPr fontId="1" type="noConversion"/>
  </si>
  <si>
    <t>담당자 연락처 : 011-123-4567</t>
    <phoneticPr fontId="1" type="noConversion"/>
  </si>
  <si>
    <r>
      <t>(6)-1   1주간소정근로시간</t>
    </r>
    <r>
      <rPr>
        <sz val="10"/>
        <rFont val="돋움"/>
        <family val="3"/>
        <charset val="129"/>
      </rPr>
      <t xml:space="preserve"> : 1주간 근무한 시간을 입력  (예) "40"시간, "44"시간, "30"시간   &lt;1주간 소정근로시간을 입력&gt; 최저임금 산정에 근거자료로 사용함</t>
    </r>
    <phoneticPr fontId="1" type="noConversion"/>
  </si>
  <si>
    <t xml:space="preserve">담당자 : </t>
    <phoneticPr fontId="1" type="noConversion"/>
  </si>
  <si>
    <t>담당자 연락처 :</t>
    <phoneticPr fontId="1" type="noConversion"/>
  </si>
  <si>
    <t>비장애인은 공란 처리</t>
    <phoneticPr fontId="1" type="noConversion"/>
  </si>
  <si>
    <t xml:space="preserve">    1 : 지체장애,    2 : 뇌 병 변,     3 : 시각장애,     4 : 청각장애,     5 : 언어장애,     6 : 지적지체,     7 : 정신장애,     8 : 자폐성장애,     9 : 신장장애,   </t>
    <phoneticPr fontId="1" type="noConversion"/>
  </si>
  <si>
    <t xml:space="preserve">담당자 E-mail : </t>
    <phoneticPr fontId="1" type="noConversion"/>
  </si>
  <si>
    <t xml:space="preserve">    1 : 연봉제      2 : 월급제      3 : 일급제      A : 최저임금적용제외인가자      B : 감시단속적근로승인자</t>
    <phoneticPr fontId="1" type="noConversion"/>
  </si>
  <si>
    <t>임금지급형태(7)</t>
    <phoneticPr fontId="1" type="noConversion"/>
  </si>
  <si>
    <t>(7) 임금지급형태 → 1 : 계좌이체      2 : 현금지급</t>
    <phoneticPr fontId="1" type="noConversion"/>
  </si>
  <si>
    <r>
      <t xml:space="preserve">(8) 임금  →  기본급 등 최저임금 산입임금 기재   </t>
    </r>
    <r>
      <rPr>
        <b/>
        <sz val="10"/>
        <color indexed="10"/>
        <rFont val="굴림체"/>
        <family val="3"/>
        <charset val="129"/>
      </rPr>
      <t>(공란처리 요망, 입력치 마세요)</t>
    </r>
    <phoneticPr fontId="1" type="noConversion"/>
  </si>
  <si>
    <r>
      <t>(9) 시간급</t>
    </r>
    <r>
      <rPr>
        <sz val="10"/>
        <rFont val="굴림체"/>
        <family val="3"/>
        <charset val="129"/>
      </rPr>
      <t xml:space="preserve">  →  최저임금 이상, 이하를 구분하는 기준이므로 정확한 일급 기재</t>
    </r>
    <r>
      <rPr>
        <sz val="10"/>
        <color indexed="10"/>
        <rFont val="굴림체"/>
        <family val="3"/>
        <charset val="129"/>
      </rPr>
      <t xml:space="preserve"> </t>
    </r>
    <r>
      <rPr>
        <b/>
        <sz val="10"/>
        <color indexed="10"/>
        <rFont val="굴림체"/>
        <family val="3"/>
        <charset val="129"/>
      </rPr>
      <t>(임금형태에 "시간급"으로 글자입력)</t>
    </r>
    <phoneticPr fontId="1" type="noConversion"/>
  </si>
  <si>
    <r>
      <t xml:space="preserve"> </t>
    </r>
    <r>
      <rPr>
        <b/>
        <sz val="10"/>
        <rFont val="돋움"/>
        <family val="3"/>
        <charset val="129"/>
      </rPr>
      <t>(10) 명칭, (11)수령기간</t>
    </r>
    <r>
      <rPr>
        <sz val="10"/>
        <rFont val="돋움"/>
        <family val="3"/>
        <charset val="129"/>
      </rPr>
      <t xml:space="preserve">  → "지급신청서"에 기재한 고용보험법 및 산업재해보상보험법에 따른 장려금 또는 지원금을 지급받은 대상자의 지원금 명칭과 수령기간을 기재</t>
    </r>
    <r>
      <rPr>
        <sz val="8"/>
        <rFont val="돋움"/>
        <family val="3"/>
        <charset val="129"/>
      </rPr>
      <t>[안내문 이중지급제한 대상 지원금(예)를 참조]</t>
    </r>
    <r>
      <rPr>
        <sz val="10"/>
        <rFont val="돋움"/>
        <family val="3"/>
        <charset val="129"/>
      </rPr>
      <t xml:space="preserve"> </t>
    </r>
    <phoneticPr fontId="1" type="noConversion"/>
  </si>
  <si>
    <t>임금(8)</t>
    <phoneticPr fontId="1" type="noConversion"/>
  </si>
  <si>
    <t>시간급(9)</t>
    <phoneticPr fontId="1" type="noConversion"/>
  </si>
  <si>
    <t>명칭(10)</t>
    <phoneticPr fontId="1" type="noConversion"/>
  </si>
  <si>
    <t>수령기간(11)</t>
    <phoneticPr fontId="1" type="noConversion"/>
  </si>
  <si>
    <t>임금지급형태</t>
    <phoneticPr fontId="1" type="noConversion"/>
  </si>
  <si>
    <t xml:space="preserve">담당자 이메일 : </t>
    <phoneticPr fontId="1" type="noConversion"/>
  </si>
  <si>
    <t>임금지급
형태(7)</t>
    <phoneticPr fontId="1" type="noConversion"/>
  </si>
  <si>
    <t xml:space="preserve"> </t>
    <phoneticPr fontId="1" type="noConversion"/>
  </si>
  <si>
    <t>000000지회</t>
    <phoneticPr fontId="1" type="noConversion"/>
  </si>
  <si>
    <t xml:space="preserve">담당자 이메일주소 : </t>
    <phoneticPr fontId="1" type="noConversion"/>
  </si>
  <si>
    <t>9월</t>
  </si>
  <si>
    <t>10월</t>
  </si>
  <si>
    <t>11월</t>
  </si>
  <si>
    <t>12월</t>
  </si>
  <si>
    <t>7월</t>
    <phoneticPr fontId="1" type="noConversion"/>
  </si>
  <si>
    <t>8월</t>
    <phoneticPr fontId="1" type="noConversion"/>
  </si>
  <si>
    <t>7월</t>
    <phoneticPr fontId="1" type="noConversion"/>
  </si>
  <si>
    <t>8월</t>
    <phoneticPr fontId="1" type="noConversion"/>
  </si>
  <si>
    <t>장애등급</t>
  </si>
  <si>
    <t>지체장애</t>
  </si>
  <si>
    <t>뇌병변장애</t>
  </si>
  <si>
    <t>시각장애</t>
  </si>
  <si>
    <t>청각장애</t>
  </si>
  <si>
    <t>언어장애</t>
  </si>
  <si>
    <t>지적장애</t>
  </si>
  <si>
    <t>정신장애</t>
  </si>
  <si>
    <t>자폐성장애</t>
  </si>
  <si>
    <t>신장장애</t>
  </si>
  <si>
    <t>심장장애</t>
  </si>
  <si>
    <t>호흡기장애</t>
  </si>
  <si>
    <t>간장애</t>
  </si>
  <si>
    <t>안면장애</t>
  </si>
  <si>
    <t>장루장애</t>
  </si>
  <si>
    <t>간질장애</t>
  </si>
  <si>
    <t>  ☞ 장애분류 및 등급현황(중증장애인의 범위)</t>
    <phoneticPr fontId="1" type="noConversion"/>
  </si>
  <si>
    <t xml:space="preserve"> 등급
장애유형</t>
    <phoneticPr fontId="1" type="noConversion"/>
  </si>
  <si>
    <t>장
애
인
복
지
법
상
분
류</t>
    <phoneticPr fontId="1" type="noConversion"/>
  </si>
  <si>
    <t>※ 음영처리된 부분이 중증장애인을 표시한 것이며 사선은 해당등급이 없음을 나타냄
※ 지체장애인 3급 중 음영표시된 부분은 상지장애인을 나타냄
※ 호흡기,간,안면,장루,간질장애는 ’03. 7. 1일부터 장애범주에 추가
※ 산재장애인의 경우 
   ’03. 3. 1일부터 10-14등급은 장애인의 범주에서 제외
   ’05. 1. 1일부터 모든 등급이 장애인의 범주에서 제외 (대통령령 제18415호 장애인고용촉진및직업재활법시행령중개정령 시행 당시 종전 제22조 및 제26조에 따라 장애인 고용계획과 그 실시상황 보고에 포함된 장애인 및 중증장애인에 대하여는 대통령령 제18415호 장애인고용촉진및직업재활법시행령중개정령 제3조제3호 및 제4조제4호의 개정규정에도 불구하고 2008년 12월 31일까지 종전의 규정에 따른다. &lt;개정 2008.1.3&gt;</t>
    <phoneticPr fontId="1" type="noConversion"/>
  </si>
  <si>
    <t>국가유공자</t>
    <phoneticPr fontId="1" type="noConversion"/>
  </si>
  <si>
    <t>2월</t>
    <phoneticPr fontId="1" type="noConversion"/>
  </si>
  <si>
    <t>3월</t>
    <phoneticPr fontId="1" type="noConversion"/>
  </si>
  <si>
    <t>4월</t>
    <phoneticPr fontId="1" type="noConversion"/>
  </si>
  <si>
    <t>5월</t>
    <phoneticPr fontId="1" type="noConversion"/>
  </si>
  <si>
    <t>6월</t>
    <phoneticPr fontId="1" type="noConversion"/>
  </si>
  <si>
    <t>사업자번호 :</t>
    <phoneticPr fontId="1" type="noConversion"/>
  </si>
  <si>
    <t xml:space="preserve">사업자번호 : </t>
    <phoneticPr fontId="1" type="noConversion"/>
  </si>
  <si>
    <t>1월</t>
    <phoneticPr fontId="1" type="noConversion"/>
  </si>
  <si>
    <t>2011 하반기 전체근로자명부</t>
    <phoneticPr fontId="1" type="noConversion"/>
  </si>
  <si>
    <t>2011 하반기 장애인근로자명부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</si>
</sst>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25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color indexed="12"/>
      <name val="굴림"/>
      <family val="3"/>
      <charset val="129"/>
    </font>
    <font>
      <b/>
      <sz val="11"/>
      <color indexed="12"/>
      <name val="굴림"/>
      <family val="3"/>
      <charset val="129"/>
    </font>
    <font>
      <sz val="11"/>
      <color indexed="81"/>
      <name val="굴림"/>
      <family val="3"/>
      <charset val="129"/>
    </font>
    <font>
      <b/>
      <sz val="20"/>
      <name val="굴림체"/>
      <family val="3"/>
      <charset val="129"/>
    </font>
    <font>
      <sz val="10"/>
      <name val="굴림체"/>
      <family val="3"/>
      <charset val="129"/>
    </font>
    <font>
      <b/>
      <sz val="10"/>
      <name val="굴림체"/>
      <family val="3"/>
      <charset val="129"/>
    </font>
    <font>
      <b/>
      <sz val="12"/>
      <name val="굴림체"/>
      <family val="3"/>
      <charset val="129"/>
    </font>
    <font>
      <sz val="11"/>
      <name val="굴림체"/>
      <family val="3"/>
      <charset val="129"/>
    </font>
    <font>
      <sz val="10"/>
      <color indexed="10"/>
      <name val="굴림체"/>
      <family val="3"/>
      <charset val="129"/>
    </font>
    <font>
      <b/>
      <sz val="14"/>
      <name val="굴림체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sz val="10"/>
      <color indexed="12"/>
      <name val="굴림체"/>
      <family val="3"/>
      <charset val="129"/>
    </font>
    <font>
      <b/>
      <sz val="11"/>
      <color indexed="12"/>
      <name val="굴림체"/>
      <family val="3"/>
      <charset val="129"/>
    </font>
    <font>
      <sz val="11"/>
      <color indexed="12"/>
      <name val="굴림체"/>
      <family val="3"/>
      <charset val="129"/>
    </font>
    <font>
      <b/>
      <u/>
      <sz val="14"/>
      <name val="굴림체"/>
      <family val="3"/>
      <charset val="129"/>
    </font>
    <font>
      <b/>
      <sz val="10"/>
      <color indexed="10"/>
      <name val="굴림체"/>
      <family val="3"/>
      <charset val="129"/>
    </font>
    <font>
      <sz val="9"/>
      <color indexed="81"/>
      <name val="Tahoma"/>
      <family val="2"/>
    </font>
    <font>
      <b/>
      <sz val="12"/>
      <color indexed="8"/>
      <name val="휴먼명조,한컴돋움"/>
      <family val="3"/>
      <charset val="129"/>
    </font>
    <font>
      <b/>
      <sz val="9"/>
      <color indexed="8"/>
      <name val="한양중고딕,한컴돋움"/>
      <family val="3"/>
      <charset val="129"/>
    </font>
    <font>
      <b/>
      <sz val="12"/>
      <color indexed="8"/>
      <name val="한양중고딕,한컴돋움"/>
      <family val="3"/>
      <charset val="129"/>
    </font>
    <font>
      <sz val="8"/>
      <color indexed="8"/>
      <name val="한양중고딕,한컴돋움"/>
      <family val="3"/>
      <charset val="129"/>
    </font>
    <font>
      <sz val="9"/>
      <color indexed="8"/>
      <name val="한양중고딕,한컴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 diagonalUp="1">
      <left style="thin">
        <color indexed="8"/>
      </left>
      <right style="medium">
        <color indexed="8"/>
      </right>
      <top style="double">
        <color indexed="8"/>
      </top>
      <bottom style="medium">
        <color indexed="8"/>
      </bottom>
      <diagonal style="thin">
        <color indexed="8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8"/>
      </left>
      <right/>
      <top style="medium">
        <color indexed="8"/>
      </top>
      <bottom/>
      <diagonal style="thin">
        <color indexed="8"/>
      </diagonal>
    </border>
    <border diagonalDown="1">
      <left/>
      <right style="thin">
        <color indexed="8"/>
      </right>
      <top style="medium">
        <color indexed="8"/>
      </top>
      <bottom/>
      <diagonal style="thin">
        <color indexed="8"/>
      </diagonal>
    </border>
    <border diagonalDown="1">
      <left style="medium">
        <color indexed="8"/>
      </left>
      <right/>
      <top/>
      <bottom style="thin">
        <color indexed="8"/>
      </bottom>
      <diagonal style="thin">
        <color indexed="8"/>
      </diagonal>
    </border>
    <border diagonalDown="1">
      <left/>
      <right style="thin">
        <color indexed="8"/>
      </right>
      <top/>
      <bottom style="thin">
        <color indexed="8"/>
      </bottom>
      <diagonal style="thin">
        <color indexed="8"/>
      </diagonal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 style="medium">
        <color indexed="8"/>
      </bottom>
      <diagonal/>
    </border>
    <border>
      <left/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thin">
        <color indexed="8"/>
      </left>
      <right/>
      <top style="double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7" xfId="0" quotePrefix="1" applyNumberFormat="1" applyFont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vertical="center"/>
    </xf>
    <xf numFmtId="0" fontId="6" fillId="0" borderId="13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0" fontId="6" fillId="0" borderId="14" xfId="0" applyNumberFormat="1" applyFont="1" applyBorder="1" applyAlignment="1">
      <alignment vertical="center"/>
    </xf>
    <xf numFmtId="0" fontId="6" fillId="0" borderId="8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vertical="center"/>
    </xf>
    <xf numFmtId="0" fontId="6" fillId="0" borderId="15" xfId="0" applyNumberFormat="1" applyFont="1" applyBorder="1" applyAlignment="1">
      <alignment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7" xfId="0" applyFont="1" applyBorder="1" applyAlignment="1">
      <alignment horizontal="center" vertical="center" shrinkToFit="1"/>
    </xf>
    <xf numFmtId="0" fontId="14" fillId="3" borderId="7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0" borderId="25" xfId="0" applyNumberFormat="1" applyFont="1" applyBorder="1" applyAlignment="1">
      <alignment vertical="center"/>
    </xf>
    <xf numFmtId="0" fontId="6" fillId="0" borderId="26" xfId="0" applyNumberFormat="1" applyFont="1" applyBorder="1" applyAlignment="1">
      <alignment vertical="center"/>
    </xf>
    <xf numFmtId="176" fontId="6" fillId="0" borderId="25" xfId="0" applyNumberFormat="1" applyFont="1" applyBorder="1" applyAlignment="1">
      <alignment horizontal="center" vertical="center"/>
    </xf>
    <xf numFmtId="0" fontId="6" fillId="0" borderId="25" xfId="0" applyNumberFormat="1" applyFont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6" fillId="0" borderId="9" xfId="0" quotePrefix="1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21" fillId="4" borderId="28" xfId="0" applyFont="1" applyFill="1" applyBorder="1" applyAlignment="1">
      <alignment horizontal="center" vertical="center" wrapText="1"/>
    </xf>
    <xf numFmtId="0" fontId="21" fillId="4" borderId="29" xfId="0" applyFont="1" applyFill="1" applyBorder="1" applyAlignment="1">
      <alignment horizontal="center" wrapText="1"/>
    </xf>
    <xf numFmtId="0" fontId="23" fillId="0" borderId="28" xfId="0" applyFont="1" applyBorder="1" applyAlignment="1">
      <alignment horizontal="center" vertical="center" wrapText="1"/>
    </xf>
    <xf numFmtId="0" fontId="24" fillId="5" borderId="28" xfId="0" applyFont="1" applyFill="1" applyBorder="1" applyAlignment="1">
      <alignment horizontal="justify" wrapText="1"/>
    </xf>
    <xf numFmtId="0" fontId="24" fillId="0" borderId="28" xfId="0" applyFont="1" applyBorder="1" applyAlignment="1">
      <alignment horizontal="justify" wrapText="1"/>
    </xf>
    <xf numFmtId="0" fontId="24" fillId="0" borderId="28" xfId="0" applyFont="1" applyBorder="1" applyAlignment="1">
      <alignment horizontal="justify" vertical="top" wrapText="1"/>
    </xf>
    <xf numFmtId="0" fontId="23" fillId="0" borderId="30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justify" wrapText="1"/>
    </xf>
    <xf numFmtId="0" fontId="24" fillId="5" borderId="30" xfId="0" applyFont="1" applyFill="1" applyBorder="1" applyAlignment="1">
      <alignment horizontal="justify" wrapText="1"/>
    </xf>
    <xf numFmtId="0" fontId="24" fillId="5" borderId="31" xfId="0" applyFont="1" applyFill="1" applyBorder="1" applyAlignment="1">
      <alignment horizontal="justify" wrapText="1"/>
    </xf>
    <xf numFmtId="0" fontId="24" fillId="0" borderId="31" xfId="0" applyFont="1" applyBorder="1" applyAlignment="1">
      <alignment horizontal="justify" wrapText="1"/>
    </xf>
    <xf numFmtId="0" fontId="24" fillId="0" borderId="32" xfId="0" applyFont="1" applyBorder="1" applyAlignment="1">
      <alignment horizontal="justify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0" fillId="0" borderId="34" xfId="0" applyFont="1" applyBorder="1" applyAlignment="1">
      <alignment horizontal="center" wrapText="1"/>
    </xf>
    <xf numFmtId="0" fontId="20" fillId="0" borderId="35" xfId="0" applyFont="1" applyBorder="1" applyAlignment="1">
      <alignment horizontal="center" wrapText="1"/>
    </xf>
    <xf numFmtId="0" fontId="20" fillId="0" borderId="36" xfId="0" applyFont="1" applyBorder="1" applyAlignment="1">
      <alignment horizontal="center" wrapText="1"/>
    </xf>
    <xf numFmtId="0" fontId="21" fillId="4" borderId="37" xfId="0" applyFont="1" applyFill="1" applyBorder="1" applyAlignment="1">
      <alignment horizontal="center" vertical="top" wrapText="1"/>
    </xf>
    <xf numFmtId="0" fontId="21" fillId="4" borderId="38" xfId="0" applyFont="1" applyFill="1" applyBorder="1" applyAlignment="1">
      <alignment horizontal="center" vertical="top" wrapText="1"/>
    </xf>
    <xf numFmtId="0" fontId="21" fillId="4" borderId="39" xfId="0" applyFont="1" applyFill="1" applyBorder="1" applyAlignment="1">
      <alignment horizontal="center" vertical="top" wrapText="1"/>
    </xf>
    <xf numFmtId="0" fontId="21" fillId="4" borderId="40" xfId="0" applyFont="1" applyFill="1" applyBorder="1" applyAlignment="1">
      <alignment horizontal="center" vertical="top" wrapText="1"/>
    </xf>
    <xf numFmtId="0" fontId="21" fillId="4" borderId="41" xfId="0" applyFont="1" applyFill="1" applyBorder="1" applyAlignment="1">
      <alignment horizontal="center" vertical="center" wrapText="1"/>
    </xf>
    <xf numFmtId="0" fontId="21" fillId="4" borderId="42" xfId="0" applyFont="1" applyFill="1" applyBorder="1" applyAlignment="1">
      <alignment horizontal="center" vertical="center" wrapText="1"/>
    </xf>
    <xf numFmtId="0" fontId="21" fillId="4" borderId="43" xfId="0" applyFont="1" applyFill="1" applyBorder="1" applyAlignment="1">
      <alignment horizontal="center" vertical="center" wrapText="1"/>
    </xf>
    <xf numFmtId="0" fontId="21" fillId="4" borderId="44" xfId="0" applyFont="1" applyFill="1" applyBorder="1" applyAlignment="1">
      <alignment horizontal="center" vertical="center" wrapText="1"/>
    </xf>
    <xf numFmtId="0" fontId="21" fillId="4" borderId="45" xfId="0" applyFont="1" applyFill="1" applyBorder="1" applyAlignment="1">
      <alignment horizontal="center" vertical="center" wrapText="1"/>
    </xf>
    <xf numFmtId="0" fontId="24" fillId="0" borderId="44" xfId="0" applyFont="1" applyBorder="1" applyAlignment="1">
      <alignment horizontal="justify" wrapText="1"/>
    </xf>
    <xf numFmtId="0" fontId="24" fillId="0" borderId="45" xfId="0" applyFont="1" applyBorder="1" applyAlignment="1">
      <alignment horizontal="justify" wrapText="1"/>
    </xf>
    <xf numFmtId="0" fontId="24" fillId="5" borderId="44" xfId="0" applyFont="1" applyFill="1" applyBorder="1" applyAlignment="1">
      <alignment horizontal="justify" wrapText="1"/>
    </xf>
    <xf numFmtId="0" fontId="24" fillId="5" borderId="45" xfId="0" applyFont="1" applyFill="1" applyBorder="1" applyAlignment="1">
      <alignment horizontal="justify" wrapText="1"/>
    </xf>
    <xf numFmtId="0" fontId="23" fillId="0" borderId="46" xfId="0" applyFont="1" applyBorder="1" applyAlignment="1">
      <alignment vertical="justify" wrapText="1"/>
    </xf>
    <xf numFmtId="0" fontId="1" fillId="0" borderId="47" xfId="0" applyFont="1" applyBorder="1" applyAlignment="1">
      <alignment vertical="justify"/>
    </xf>
    <xf numFmtId="0" fontId="1" fillId="0" borderId="48" xfId="0" applyFont="1" applyBorder="1" applyAlignment="1">
      <alignment vertical="justify"/>
    </xf>
    <xf numFmtId="0" fontId="1" fillId="0" borderId="49" xfId="0" applyFont="1" applyBorder="1" applyAlignment="1">
      <alignment vertical="justify"/>
    </xf>
    <xf numFmtId="0" fontId="1" fillId="0" borderId="50" xfId="0" applyFont="1" applyBorder="1" applyAlignment="1">
      <alignment vertical="justify"/>
    </xf>
    <xf numFmtId="0" fontId="1" fillId="0" borderId="51" xfId="0" applyFont="1" applyBorder="1" applyAlignment="1">
      <alignment vertical="justify"/>
    </xf>
    <xf numFmtId="0" fontId="24" fillId="0" borderId="52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24" fillId="5" borderId="54" xfId="0" applyFont="1" applyFill="1" applyBorder="1" applyAlignment="1">
      <alignment horizontal="justify" wrapText="1"/>
    </xf>
    <xf numFmtId="0" fontId="24" fillId="5" borderId="53" xfId="0" applyFont="1" applyFill="1" applyBorder="1" applyAlignment="1">
      <alignment horizontal="justify" wrapText="1"/>
    </xf>
    <xf numFmtId="0" fontId="24" fillId="0" borderId="44" xfId="0" applyFont="1" applyBorder="1" applyAlignment="1">
      <alignment horizontal="justify" vertical="top" wrapText="1"/>
    </xf>
    <xf numFmtId="0" fontId="24" fillId="0" borderId="45" xfId="0" applyFont="1" applyBorder="1" applyAlignment="1">
      <alignment horizontal="justify" vertical="top" wrapText="1"/>
    </xf>
    <xf numFmtId="0" fontId="24" fillId="0" borderId="55" xfId="0" applyFont="1" applyBorder="1" applyAlignment="1">
      <alignment horizontal="justify" wrapText="1"/>
    </xf>
    <xf numFmtId="0" fontId="24" fillId="0" borderId="56" xfId="0" applyFont="1" applyBorder="1" applyAlignment="1">
      <alignment horizontal="justify" wrapText="1"/>
    </xf>
    <xf numFmtId="0" fontId="22" fillId="0" borderId="57" xfId="0" applyFont="1" applyBorder="1" applyAlignment="1">
      <alignment horizontal="center" vertical="center" wrapText="1"/>
    </xf>
    <xf numFmtId="0" fontId="22" fillId="0" borderId="58" xfId="0" applyFont="1" applyBorder="1" applyAlignment="1">
      <alignment horizontal="center" vertical="center" wrapText="1"/>
    </xf>
    <xf numFmtId="0" fontId="22" fillId="0" borderId="59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6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0" xfId="0" applyFont="1" applyBorder="1" applyAlignment="1">
      <alignment horizontal="right" vertical="center" shrinkToFit="1"/>
    </xf>
    <xf numFmtId="0" fontId="8" fillId="0" borderId="0" xfId="0" applyFont="1" applyAlignment="1">
      <alignment horizontal="center" vertical="center"/>
    </xf>
    <xf numFmtId="0" fontId="6" fillId="0" borderId="64" xfId="0" applyFont="1" applyBorder="1" applyAlignment="1">
      <alignment horizontal="left" vertical="center"/>
    </xf>
    <xf numFmtId="0" fontId="6" fillId="0" borderId="64" xfId="0" applyFont="1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40481</xdr:colOff>
      <xdr:row>5</xdr:row>
      <xdr:rowOff>104775</xdr:rowOff>
    </xdr:from>
    <xdr:to>
      <xdr:col>15</xdr:col>
      <xdr:colOff>833437</xdr:colOff>
      <xdr:row>7</xdr:row>
      <xdr:rowOff>581025</xdr:rowOff>
    </xdr:to>
    <xdr:sp macro="" textlink="">
      <xdr:nvSpPr>
        <xdr:cNvPr id="1047" name="Rectangle 23"/>
        <xdr:cNvSpPr>
          <a:spLocks noChangeArrowheads="1"/>
        </xdr:cNvSpPr>
      </xdr:nvSpPr>
      <xdr:spPr bwMode="auto">
        <a:xfrm>
          <a:off x="40481" y="1640681"/>
          <a:ext cx="12056269" cy="1666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n-US" altLang="ko-KR" sz="1600" b="1" i="0" strike="noStrike">
              <a:solidFill>
                <a:srgbClr val="0000FF"/>
              </a:solidFill>
              <a:latin typeface="돋움"/>
              <a:ea typeface="돋움"/>
            </a:rPr>
            <a:t>&lt;</a:t>
          </a:r>
          <a:r>
            <a:rPr lang="ko-KR" altLang="en-US" sz="1600" b="1" i="0" strike="noStrike">
              <a:solidFill>
                <a:srgbClr val="0000FF"/>
              </a:solidFill>
              <a:latin typeface="돋움"/>
              <a:ea typeface="돋움"/>
            </a:rPr>
            <a:t>작성요령</a:t>
          </a:r>
          <a:r>
            <a:rPr lang="en-US" altLang="ko-KR" sz="1600" b="1" i="0" strike="noStrike">
              <a:solidFill>
                <a:srgbClr val="0000FF"/>
              </a:solidFill>
              <a:latin typeface="돋움"/>
              <a:ea typeface="돋움"/>
            </a:rPr>
            <a:t>&gt;</a:t>
          </a:r>
          <a:r>
            <a:rPr lang="ko-KR" altLang="en-US" sz="1600" b="1" i="0" strike="noStrike">
              <a:solidFill>
                <a:srgbClr val="0000FF"/>
              </a:solidFill>
              <a:latin typeface="돋움"/>
              <a:ea typeface="돋움"/>
            </a:rPr>
            <a:t>과 </a:t>
          </a:r>
          <a:r>
            <a:rPr lang="en-US" altLang="ko-KR" sz="1600" b="1" i="0" strike="noStrike">
              <a:solidFill>
                <a:srgbClr val="0000FF"/>
              </a:solidFill>
              <a:latin typeface="돋움"/>
              <a:ea typeface="돋움"/>
            </a:rPr>
            <a:t>&lt;</a:t>
          </a:r>
          <a:r>
            <a:rPr lang="ko-KR" altLang="en-US" sz="1600" b="1" i="0" strike="noStrike">
              <a:solidFill>
                <a:srgbClr val="0000FF"/>
              </a:solidFill>
              <a:latin typeface="돋움"/>
              <a:ea typeface="돋움"/>
            </a:rPr>
            <a:t>작성예</a:t>
          </a:r>
          <a:r>
            <a:rPr lang="en-US" altLang="ko-KR" sz="1600" b="1" i="0" strike="noStrike">
              <a:solidFill>
                <a:srgbClr val="0000FF"/>
              </a:solidFill>
              <a:latin typeface="돋움"/>
              <a:ea typeface="돋움"/>
            </a:rPr>
            <a:t>(</a:t>
          </a:r>
          <a:r>
            <a:rPr lang="ko-KR" altLang="en-US" sz="1600" b="1" i="0" strike="noStrike">
              <a:solidFill>
                <a:srgbClr val="0000FF"/>
              </a:solidFill>
              <a:latin typeface="돋움"/>
              <a:ea typeface="돋움"/>
            </a:rPr>
            <a:t>샘플</a:t>
          </a:r>
          <a:r>
            <a:rPr lang="en-US" altLang="ko-KR" sz="1600" b="1" i="0" strike="noStrike">
              <a:solidFill>
                <a:srgbClr val="0000FF"/>
              </a:solidFill>
              <a:latin typeface="돋움"/>
              <a:ea typeface="돋움"/>
            </a:rPr>
            <a:t>)&gt;</a:t>
          </a:r>
          <a:r>
            <a:rPr lang="ko-KR" altLang="en-US" sz="1600" b="1" i="0" strike="noStrike">
              <a:solidFill>
                <a:srgbClr val="000000"/>
              </a:solidFill>
              <a:latin typeface="돋움"/>
              <a:ea typeface="돋움"/>
            </a:rPr>
            <a:t>을 참조하시고</a:t>
          </a:r>
          <a:r>
            <a:rPr lang="en-US" altLang="ko-KR" sz="1600" b="1" i="0" strike="noStrike">
              <a:solidFill>
                <a:srgbClr val="000000"/>
              </a:solidFill>
              <a:latin typeface="돋움"/>
              <a:ea typeface="돋움"/>
            </a:rPr>
            <a:t>, </a:t>
          </a:r>
          <a:r>
            <a:rPr lang="en-US" altLang="ko-KR" sz="1600" b="1" i="0" strike="noStrike">
              <a:solidFill>
                <a:srgbClr val="FF0000"/>
              </a:solidFill>
              <a:latin typeface="돋움"/>
              <a:ea typeface="돋움"/>
            </a:rPr>
            <a:t>&lt;</a:t>
          </a:r>
          <a:r>
            <a:rPr lang="ko-KR" altLang="en-US" sz="1600" b="1" i="0" strike="noStrike">
              <a:solidFill>
                <a:srgbClr val="FF0000"/>
              </a:solidFill>
              <a:latin typeface="돋움"/>
              <a:ea typeface="돋움"/>
            </a:rPr>
            <a:t>전체근로자명부</a:t>
          </a:r>
          <a:r>
            <a:rPr lang="en-US" altLang="ko-KR" sz="1600" b="1" i="0" strike="noStrike">
              <a:solidFill>
                <a:srgbClr val="FF0000"/>
              </a:solidFill>
              <a:latin typeface="돋움"/>
              <a:ea typeface="돋움"/>
            </a:rPr>
            <a:t>&gt;</a:t>
          </a:r>
          <a:r>
            <a:rPr lang="en-US" altLang="ko-KR" sz="1600" b="1" i="0" strike="noStrike">
              <a:solidFill>
                <a:srgbClr val="000000"/>
              </a:solidFill>
              <a:latin typeface="돋움"/>
              <a:ea typeface="돋움"/>
            </a:rPr>
            <a:t> </a:t>
          </a:r>
          <a:r>
            <a:rPr lang="ko-KR" altLang="en-US" sz="1600" b="1" i="0" strike="noStrike">
              <a:solidFill>
                <a:srgbClr val="000000"/>
              </a:solidFill>
              <a:latin typeface="돋움"/>
              <a:ea typeface="돋움"/>
            </a:rPr>
            <a:t>시트에 작성하시기 바랍니다</a:t>
          </a:r>
          <a:r>
            <a:rPr lang="en-US" altLang="ko-KR" sz="1600" b="1" i="0" strike="noStrike">
              <a:solidFill>
                <a:srgbClr val="000000"/>
              </a:solidFill>
              <a:latin typeface="돋움"/>
              <a:ea typeface="돋움"/>
            </a:rPr>
            <a:t>. </a:t>
          </a:r>
        </a:p>
        <a:p>
          <a:pPr algn="ctr" rtl="1">
            <a:defRPr sz="1000"/>
          </a:pPr>
          <a:endParaRPr lang="en-US" altLang="ko-KR" sz="1600" b="1" i="0" strike="noStrike">
            <a:solidFill>
              <a:srgbClr val="000000"/>
            </a:solidFill>
            <a:latin typeface="돋움"/>
            <a:ea typeface="돋움"/>
          </a:endParaRPr>
        </a:p>
        <a:p>
          <a:pPr algn="ctr" rtl="1">
            <a:defRPr sz="1000"/>
          </a:pPr>
          <a:endParaRPr lang="en-US" altLang="ko-KR" sz="1600" b="1" i="0" strike="noStrike">
            <a:solidFill>
              <a:srgbClr val="000000"/>
            </a:solidFill>
            <a:latin typeface="돋움"/>
            <a:ea typeface="돋움"/>
          </a:endParaRPr>
        </a:p>
        <a:p>
          <a:pPr algn="ctr" rtl="1">
            <a:defRPr sz="1000"/>
          </a:pPr>
          <a:endParaRPr lang="en-US" altLang="ko-KR" sz="1600" b="1" i="0" strike="noStrike">
            <a:solidFill>
              <a:srgbClr val="000000"/>
            </a:solidFill>
            <a:latin typeface="돋움"/>
            <a:ea typeface="돋움"/>
          </a:endParaRPr>
        </a:p>
        <a:p>
          <a:pPr algn="ctr" rtl="1">
            <a:defRPr sz="1000"/>
          </a:pPr>
          <a:r>
            <a:rPr lang="en-US" altLang="ko-KR" sz="1600" b="1" i="0" strike="noStrike">
              <a:solidFill>
                <a:srgbClr val="FF00FF"/>
              </a:solidFill>
              <a:latin typeface="돋움"/>
              <a:ea typeface="돋움"/>
            </a:rPr>
            <a:t>&lt;</a:t>
          </a:r>
          <a:r>
            <a:rPr lang="ko-KR" altLang="en-US" sz="1600" b="1" i="0" strike="noStrike">
              <a:solidFill>
                <a:srgbClr val="FF00FF"/>
              </a:solidFill>
              <a:latin typeface="돋움"/>
              <a:ea typeface="돋움"/>
            </a:rPr>
            <a:t>장애인근로자명부</a:t>
          </a:r>
          <a:r>
            <a:rPr lang="en-US" altLang="ko-KR" sz="1600" b="1" i="0" strike="noStrike">
              <a:solidFill>
                <a:srgbClr val="FF00FF"/>
              </a:solidFill>
              <a:latin typeface="돋움"/>
              <a:ea typeface="돋움"/>
            </a:rPr>
            <a:t>&gt;</a:t>
          </a:r>
          <a:r>
            <a:rPr lang="ko-KR" altLang="en-US" sz="1600" b="1" i="0" strike="noStrike">
              <a:solidFill>
                <a:srgbClr val="000000"/>
              </a:solidFill>
              <a:latin typeface="돋움"/>
              <a:ea typeface="돋움"/>
            </a:rPr>
            <a:t>는 자동작성되며 오류 부분이 없는지 확인 후 </a:t>
          </a:r>
          <a:r>
            <a:rPr lang="ko-KR" altLang="en-US" sz="1600" b="1" i="0" u="sng" strike="noStrike" baseline="0">
              <a:solidFill>
                <a:srgbClr val="FF00FF"/>
              </a:solidFill>
              <a:latin typeface="돋움"/>
              <a:ea typeface="돋움"/>
            </a:rPr>
            <a:t>장애인근로자명부</a:t>
          </a:r>
          <a:r>
            <a:rPr lang="ko-KR" altLang="en-US" sz="1600" b="1" i="0" u="sng" strike="noStrike">
              <a:solidFill>
                <a:srgbClr val="FF0000"/>
              </a:solidFill>
              <a:latin typeface="돋움"/>
              <a:ea typeface="돋움"/>
            </a:rPr>
            <a:t>를 출력</a:t>
          </a:r>
          <a:r>
            <a:rPr lang="ko-KR" altLang="en-US" sz="1600" b="1" i="0" strike="noStrike">
              <a:solidFill>
                <a:srgbClr val="FF0000"/>
              </a:solidFill>
              <a:latin typeface="돋움"/>
              <a:ea typeface="돋움"/>
            </a:rPr>
            <a:t>하면 됨</a:t>
          </a:r>
          <a:r>
            <a:rPr lang="en-US" altLang="ko-KR" sz="1600" b="1" i="0" strike="noStrike">
              <a:solidFill>
                <a:srgbClr val="000000"/>
              </a:solidFill>
              <a:latin typeface="돋움"/>
              <a:ea typeface="돋움"/>
            </a:rPr>
            <a:t>.</a:t>
          </a:r>
        </a:p>
        <a:p>
          <a:pPr algn="ctr" rtl="1">
            <a:defRPr sz="1000"/>
          </a:pPr>
          <a:r>
            <a:rPr lang="en-US" altLang="ko-KR" sz="1600" b="1" i="0" strike="noStrike">
              <a:solidFill>
                <a:srgbClr val="000000"/>
              </a:solidFill>
              <a:latin typeface="돋움"/>
              <a:ea typeface="돋움"/>
            </a:rPr>
            <a:t>(</a:t>
          </a:r>
          <a:r>
            <a:rPr lang="ko-KR" altLang="en-US" sz="1600" b="1" i="0" u="sng" strike="noStrike" baseline="0">
              <a:solidFill>
                <a:srgbClr val="000000"/>
              </a:solidFill>
              <a:latin typeface="돋움"/>
              <a:ea typeface="돋움"/>
            </a:rPr>
            <a:t>전체근로자명부 출력물 필요 없음</a:t>
          </a:r>
          <a:r>
            <a:rPr lang="en-US" altLang="ko-KR" sz="1600" b="1" i="0" strike="noStrike">
              <a:solidFill>
                <a:srgbClr val="000000"/>
              </a:solidFill>
              <a:latin typeface="돋움"/>
              <a:ea typeface="돋움"/>
            </a:rPr>
            <a:t>)</a:t>
          </a:r>
        </a:p>
        <a:p>
          <a:pPr algn="ctr" rtl="1">
            <a:defRPr sz="1000"/>
          </a:pPr>
          <a:endParaRPr lang="en-US" altLang="ko-KR" sz="1600" b="1" i="0" strike="noStrike">
            <a:solidFill>
              <a:srgbClr val="000000"/>
            </a:solidFill>
            <a:latin typeface="돋움"/>
            <a:ea typeface="돋움"/>
          </a:endParaRPr>
        </a:p>
      </xdr:txBody>
    </xdr:sp>
    <xdr:clientData/>
  </xdr:twoCellAnchor>
  <xdr:twoCellAnchor editAs="oneCell">
    <xdr:from>
      <xdr:col>2</xdr:col>
      <xdr:colOff>314325</xdr:colOff>
      <xdr:row>5</xdr:row>
      <xdr:rowOff>485775</xdr:rowOff>
    </xdr:from>
    <xdr:to>
      <xdr:col>12</xdr:col>
      <xdr:colOff>0</xdr:colOff>
      <xdr:row>6</xdr:row>
      <xdr:rowOff>409575</xdr:rowOff>
    </xdr:to>
    <xdr:pic>
      <xdr:nvPicPr>
        <xdr:cNvPr id="1586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90971" r="37779" b="2695"/>
        <a:stretch>
          <a:fillRect/>
        </a:stretch>
      </xdr:blipFill>
      <xdr:spPr bwMode="auto">
        <a:xfrm>
          <a:off x="1924050" y="2019300"/>
          <a:ext cx="7124700" cy="5238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180975</xdr:colOff>
      <xdr:row>5</xdr:row>
      <xdr:rowOff>457200</xdr:rowOff>
    </xdr:from>
    <xdr:to>
      <xdr:col>7</xdr:col>
      <xdr:colOff>419100</xdr:colOff>
      <xdr:row>6</xdr:row>
      <xdr:rowOff>104775</xdr:rowOff>
    </xdr:to>
    <xdr:sp macro="" textlink="">
      <xdr:nvSpPr>
        <xdr:cNvPr id="1587" name="Rectangle 25"/>
        <xdr:cNvSpPr>
          <a:spLocks noChangeArrowheads="1"/>
        </xdr:cNvSpPr>
      </xdr:nvSpPr>
      <xdr:spPr bwMode="auto">
        <a:xfrm>
          <a:off x="4686300" y="1990725"/>
          <a:ext cx="1133475" cy="247650"/>
        </a:xfrm>
        <a:prstGeom prst="rect">
          <a:avLst/>
        </a:prstGeom>
        <a:noFill/>
        <a:ln w="25400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1171575</xdr:colOff>
      <xdr:row>5</xdr:row>
      <xdr:rowOff>457200</xdr:rowOff>
    </xdr:from>
    <xdr:to>
      <xdr:col>5</xdr:col>
      <xdr:colOff>85725</xdr:colOff>
      <xdr:row>6</xdr:row>
      <xdr:rowOff>104775</xdr:rowOff>
    </xdr:to>
    <xdr:sp macro="" textlink="">
      <xdr:nvSpPr>
        <xdr:cNvPr id="1588" name="Rectangle 26"/>
        <xdr:cNvSpPr>
          <a:spLocks noChangeArrowheads="1"/>
        </xdr:cNvSpPr>
      </xdr:nvSpPr>
      <xdr:spPr bwMode="auto">
        <a:xfrm>
          <a:off x="2781300" y="1990725"/>
          <a:ext cx="1809750" cy="247650"/>
        </a:xfrm>
        <a:prstGeom prst="rect">
          <a:avLst/>
        </a:prstGeom>
        <a:noFill/>
        <a:ln w="25400">
          <a:solidFill>
            <a:srgbClr val="0000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504825</xdr:colOff>
      <xdr:row>5</xdr:row>
      <xdr:rowOff>457200</xdr:rowOff>
    </xdr:from>
    <xdr:to>
      <xdr:col>9</xdr:col>
      <xdr:colOff>238125</xdr:colOff>
      <xdr:row>6</xdr:row>
      <xdr:rowOff>104775</xdr:rowOff>
    </xdr:to>
    <xdr:sp macro="" textlink="">
      <xdr:nvSpPr>
        <xdr:cNvPr id="1589" name="Rectangle 27"/>
        <xdr:cNvSpPr>
          <a:spLocks noChangeArrowheads="1"/>
        </xdr:cNvSpPr>
      </xdr:nvSpPr>
      <xdr:spPr bwMode="auto">
        <a:xfrm>
          <a:off x="5905500" y="1990725"/>
          <a:ext cx="1314450" cy="247650"/>
        </a:xfrm>
        <a:prstGeom prst="rect">
          <a:avLst/>
        </a:prstGeom>
        <a:noFill/>
        <a:ln w="25400">
          <a:solidFill>
            <a:srgbClr val="FF00FF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538163</xdr:colOff>
      <xdr:row>1</xdr:row>
      <xdr:rowOff>38100</xdr:rowOff>
    </xdr:from>
    <xdr:to>
      <xdr:col>15</xdr:col>
      <xdr:colOff>847725</xdr:colOff>
      <xdr:row>3</xdr:row>
      <xdr:rowOff>314325</xdr:rowOff>
    </xdr:to>
    <xdr:sp macro="" textlink="">
      <xdr:nvSpPr>
        <xdr:cNvPr id="1053" name="Rectangle 1"/>
        <xdr:cNvSpPr>
          <a:spLocks noChangeArrowheads="1"/>
        </xdr:cNvSpPr>
      </xdr:nvSpPr>
      <xdr:spPr bwMode="auto">
        <a:xfrm>
          <a:off x="8170069" y="192881"/>
          <a:ext cx="3940969" cy="692944"/>
        </a:xfrm>
        <a:prstGeom prst="rect">
          <a:avLst/>
        </a:prstGeom>
        <a:solidFill>
          <a:srgbClr val="FFFFFF"/>
        </a:solidFill>
        <a:ln w="3810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ko-KR" altLang="en-US" sz="1200" b="1" i="0" u="none" strike="noStrike">
              <a:solidFill>
                <a:srgbClr val="0000FF"/>
              </a:solidFill>
              <a:latin typeface="돋움"/>
              <a:ea typeface="돋움"/>
            </a:rPr>
            <a:t>담당자 </a:t>
          </a:r>
          <a:r>
            <a:rPr lang="ko-KR" altLang="en-US" sz="1200" b="1" i="0" u="sng" strike="noStrike">
              <a:solidFill>
                <a:srgbClr val="0000FF"/>
              </a:solidFill>
              <a:latin typeface="돋움"/>
              <a:ea typeface="돋움"/>
            </a:rPr>
            <a:t>성명</a:t>
          </a:r>
          <a:r>
            <a:rPr lang="en-US" altLang="ko-KR" sz="1200" b="1" i="0" strike="noStrike">
              <a:solidFill>
                <a:srgbClr val="0000FF"/>
              </a:solidFill>
              <a:latin typeface="돋움"/>
              <a:ea typeface="돋움"/>
            </a:rPr>
            <a:t>, </a:t>
          </a:r>
          <a:r>
            <a:rPr lang="ko-KR" altLang="en-US" sz="1200" b="1" i="0" u="none" strike="noStrike">
              <a:solidFill>
                <a:srgbClr val="0000FF"/>
              </a:solidFill>
              <a:latin typeface="돋움"/>
              <a:ea typeface="돋움"/>
            </a:rPr>
            <a:t>담당자 </a:t>
          </a:r>
          <a:r>
            <a:rPr lang="ko-KR" altLang="en-US" sz="1200" b="1" i="0" u="sng" strike="noStrike">
              <a:solidFill>
                <a:srgbClr val="0000FF"/>
              </a:solidFill>
              <a:latin typeface="돋움"/>
              <a:ea typeface="돋움"/>
            </a:rPr>
            <a:t>연락처</a:t>
          </a:r>
          <a:r>
            <a:rPr lang="en-US" altLang="ko-KR" sz="1200" b="1" i="0" strike="noStrike">
              <a:solidFill>
                <a:srgbClr val="0000FF"/>
              </a:solidFill>
              <a:latin typeface="돋움"/>
              <a:ea typeface="돋움"/>
            </a:rPr>
            <a:t>(</a:t>
          </a:r>
          <a:r>
            <a:rPr lang="ko-KR" altLang="en-US" sz="1200" b="1" i="0" strike="noStrike">
              <a:solidFill>
                <a:srgbClr val="0000FF"/>
              </a:solidFill>
              <a:latin typeface="돋움"/>
              <a:ea typeface="돋움"/>
            </a:rPr>
            <a:t>휴대전화</a:t>
          </a:r>
          <a:r>
            <a:rPr lang="en-US" altLang="ko-KR" sz="1200" b="1" i="0" strike="noStrike">
              <a:solidFill>
                <a:srgbClr val="0000FF"/>
              </a:solidFill>
              <a:latin typeface="돋움"/>
              <a:ea typeface="돋움"/>
            </a:rPr>
            <a:t>)</a:t>
          </a:r>
        </a:p>
        <a:p>
          <a:pPr algn="ctr" rtl="1">
            <a:defRPr sz="1000"/>
          </a:pPr>
          <a:r>
            <a:rPr lang="ko-KR" altLang="en-US" sz="1200" b="1" i="0" strike="noStrike">
              <a:solidFill>
                <a:srgbClr val="0000FF"/>
              </a:solidFill>
              <a:latin typeface="돋움"/>
              <a:ea typeface="돋움"/>
            </a:rPr>
            <a:t>담당자</a:t>
          </a:r>
          <a:r>
            <a:rPr lang="ko-KR" altLang="en-US" sz="1200" b="1" i="0" u="sng" strike="noStrike">
              <a:solidFill>
                <a:srgbClr val="0000FF"/>
              </a:solidFill>
              <a:latin typeface="돋움"/>
              <a:ea typeface="돋움"/>
            </a:rPr>
            <a:t>이메일주소</a:t>
          </a:r>
          <a:r>
            <a:rPr lang="ko-KR" altLang="en-US" sz="1200" b="1" i="0" strike="noStrike">
              <a:solidFill>
                <a:srgbClr val="0000FF"/>
              </a:solidFill>
              <a:latin typeface="돋움"/>
              <a:ea typeface="돋움"/>
            </a:rPr>
            <a:t> 반드시 기재</a:t>
          </a:r>
        </a:p>
      </xdr:txBody>
    </xdr:sp>
    <xdr:clientData/>
  </xdr:twoCellAnchor>
  <xdr:twoCellAnchor>
    <xdr:from>
      <xdr:col>4</xdr:col>
      <xdr:colOff>38100</xdr:colOff>
      <xdr:row>3</xdr:row>
      <xdr:rowOff>123825</xdr:rowOff>
    </xdr:from>
    <xdr:to>
      <xdr:col>10</xdr:col>
      <xdr:colOff>533400</xdr:colOff>
      <xdr:row>3</xdr:row>
      <xdr:rowOff>123825</xdr:rowOff>
    </xdr:to>
    <xdr:sp macro="" textlink="">
      <xdr:nvSpPr>
        <xdr:cNvPr id="1591" name="Line 30"/>
        <xdr:cNvSpPr>
          <a:spLocks noChangeShapeType="1"/>
        </xdr:cNvSpPr>
      </xdr:nvSpPr>
      <xdr:spPr bwMode="auto">
        <a:xfrm flipH="1">
          <a:off x="3990975" y="695325"/>
          <a:ext cx="4162425" cy="0"/>
        </a:xfrm>
        <a:prstGeom prst="line">
          <a:avLst/>
        </a:prstGeom>
        <a:noFill/>
        <a:ln w="19050">
          <a:solidFill>
            <a:srgbClr val="FF0000"/>
          </a:solidFill>
          <a:round/>
          <a:headEnd type="stealth" w="med" len="med"/>
          <a:tailEnd/>
        </a:ln>
      </xdr:spPr>
    </xdr:sp>
    <xdr:clientData/>
  </xdr:twoCellAnchor>
  <xdr:twoCellAnchor>
    <xdr:from>
      <xdr:col>5</xdr:col>
      <xdr:colOff>47625</xdr:colOff>
      <xdr:row>3</xdr:row>
      <xdr:rowOff>381000</xdr:rowOff>
    </xdr:from>
    <xdr:to>
      <xdr:col>10</xdr:col>
      <xdr:colOff>257175</xdr:colOff>
      <xdr:row>3</xdr:row>
      <xdr:rowOff>381000</xdr:rowOff>
    </xdr:to>
    <xdr:sp macro="" textlink="">
      <xdr:nvSpPr>
        <xdr:cNvPr id="1592" name="Line 31"/>
        <xdr:cNvSpPr>
          <a:spLocks noChangeShapeType="1"/>
        </xdr:cNvSpPr>
      </xdr:nvSpPr>
      <xdr:spPr bwMode="auto">
        <a:xfrm flipH="1">
          <a:off x="4552950" y="952500"/>
          <a:ext cx="3324225" cy="0"/>
        </a:xfrm>
        <a:prstGeom prst="line">
          <a:avLst/>
        </a:prstGeom>
        <a:noFill/>
        <a:ln w="1905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3</xdr:row>
      <xdr:rowOff>104775</xdr:rowOff>
    </xdr:from>
    <xdr:to>
      <xdr:col>3</xdr:col>
      <xdr:colOff>38100</xdr:colOff>
      <xdr:row>3</xdr:row>
      <xdr:rowOff>409575</xdr:rowOff>
    </xdr:to>
    <xdr:sp macro="" textlink="">
      <xdr:nvSpPr>
        <xdr:cNvPr id="1593" name="Line 32"/>
        <xdr:cNvSpPr>
          <a:spLocks noChangeShapeType="1"/>
        </xdr:cNvSpPr>
      </xdr:nvSpPr>
      <xdr:spPr bwMode="auto">
        <a:xfrm>
          <a:off x="3305175" y="676275"/>
          <a:ext cx="0" cy="304800"/>
        </a:xfrm>
        <a:prstGeom prst="line">
          <a:avLst/>
        </a:prstGeom>
        <a:noFill/>
        <a:ln w="1905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10</xdr:col>
      <xdr:colOff>228600</xdr:colOff>
      <xdr:row>3</xdr:row>
      <xdr:rowOff>104775</xdr:rowOff>
    </xdr:from>
    <xdr:to>
      <xdr:col>10</xdr:col>
      <xdr:colOff>238125</xdr:colOff>
      <xdr:row>3</xdr:row>
      <xdr:rowOff>361950</xdr:rowOff>
    </xdr:to>
    <xdr:sp macro="" textlink="">
      <xdr:nvSpPr>
        <xdr:cNvPr id="1594" name="Line 34"/>
        <xdr:cNvSpPr>
          <a:spLocks noChangeShapeType="1"/>
        </xdr:cNvSpPr>
      </xdr:nvSpPr>
      <xdr:spPr bwMode="auto">
        <a:xfrm>
          <a:off x="7848600" y="676275"/>
          <a:ext cx="9525" cy="257175"/>
        </a:xfrm>
        <a:prstGeom prst="line">
          <a:avLst/>
        </a:prstGeom>
        <a:noFill/>
        <a:ln w="1905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15</xdr:col>
      <xdr:colOff>821530</xdr:colOff>
      <xdr:row>16</xdr:row>
      <xdr:rowOff>59531</xdr:rowOff>
    </xdr:from>
    <xdr:to>
      <xdr:col>17</xdr:col>
      <xdr:colOff>1023937</xdr:colOff>
      <xdr:row>25</xdr:row>
      <xdr:rowOff>59531</xdr:rowOff>
    </xdr:to>
    <xdr:sp macro="" textlink="">
      <xdr:nvSpPr>
        <xdr:cNvPr id="13" name="Rectangle 1"/>
        <xdr:cNvSpPr>
          <a:spLocks noChangeArrowheads="1"/>
        </xdr:cNvSpPr>
      </xdr:nvSpPr>
      <xdr:spPr bwMode="auto">
        <a:xfrm>
          <a:off x="11334749" y="5000625"/>
          <a:ext cx="1881188" cy="1714500"/>
        </a:xfrm>
        <a:prstGeom prst="rect">
          <a:avLst/>
        </a:prstGeom>
        <a:solidFill>
          <a:srgbClr val="FFFFFF"/>
        </a:solidFill>
        <a:ln w="3810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ko-KR" altLang="en-US" sz="1200" b="1" i="0" strike="noStrike">
              <a:solidFill>
                <a:srgbClr val="0000FF"/>
              </a:solidFill>
              <a:latin typeface="돋움"/>
              <a:ea typeface="돋움"/>
            </a:rPr>
            <a:t>타기관의 장려금을 수령한 개월 </a:t>
          </a:r>
          <a:r>
            <a:rPr lang="ko-KR" altLang="en-US" sz="1200" b="1" i="0" strike="noStrike" baseline="0">
              <a:solidFill>
                <a:srgbClr val="0000FF"/>
              </a:solidFill>
              <a:latin typeface="돋움"/>
              <a:ea typeface="돋움"/>
            </a:rPr>
            <a:t>표기</a:t>
          </a:r>
          <a:endParaRPr lang="en-US" altLang="ko-KR" sz="1200" b="1" i="0" strike="noStrike" baseline="0">
            <a:solidFill>
              <a:srgbClr val="0000FF"/>
            </a:solidFill>
            <a:latin typeface="돋움"/>
            <a:ea typeface="돋움"/>
          </a:endParaRPr>
        </a:p>
        <a:p>
          <a:pPr algn="ctr" rtl="1">
            <a:defRPr sz="1000"/>
          </a:pPr>
          <a:r>
            <a:rPr lang="en-US" altLang="ko-KR" sz="1200" b="1" i="0" strike="noStrike" baseline="0">
              <a:solidFill>
                <a:srgbClr val="0000FF"/>
              </a:solidFill>
              <a:latin typeface="돋움"/>
              <a:ea typeface="돋움"/>
            </a:rPr>
            <a:t>(</a:t>
          </a:r>
          <a:r>
            <a:rPr lang="ko-KR" altLang="en-US" sz="1200" b="1" i="0" strike="noStrike" baseline="0">
              <a:solidFill>
                <a:srgbClr val="0000FF"/>
              </a:solidFill>
              <a:latin typeface="돋움"/>
              <a:ea typeface="돋움"/>
            </a:rPr>
            <a:t>예 </a:t>
          </a:r>
          <a:r>
            <a:rPr lang="en-US" altLang="ko-KR" sz="1200" b="1" i="0" strike="noStrike" baseline="0">
              <a:solidFill>
                <a:srgbClr val="0000FF"/>
              </a:solidFill>
              <a:latin typeface="돋움"/>
              <a:ea typeface="돋움"/>
            </a:rPr>
            <a:t>: 7~12)(O)</a:t>
          </a:r>
        </a:p>
        <a:p>
          <a:pPr algn="ctr" rtl="1">
            <a:defRPr sz="1000"/>
          </a:pPr>
          <a:endParaRPr lang="en-US" altLang="ko-KR" sz="1200" b="1" i="0" strike="noStrike" baseline="0">
            <a:solidFill>
              <a:srgbClr val="0000FF"/>
            </a:solidFill>
            <a:latin typeface="돋움"/>
            <a:ea typeface="돋움"/>
          </a:endParaRPr>
        </a:p>
        <a:p>
          <a:pPr algn="ctr" rtl="1">
            <a:defRPr sz="1000"/>
          </a:pPr>
          <a:r>
            <a:rPr lang="ko-KR" altLang="en-US" sz="1200" b="1" i="0" strike="noStrike" baseline="0">
              <a:solidFill>
                <a:srgbClr val="FF0000"/>
              </a:solidFill>
              <a:latin typeface="돋움"/>
              <a:ea typeface="돋움"/>
            </a:rPr>
            <a:t> </a:t>
          </a:r>
          <a:r>
            <a:rPr lang="en-US" altLang="ko-KR" sz="1200" b="1" i="0" strike="noStrike" baseline="0">
              <a:solidFill>
                <a:srgbClr val="FF0000"/>
              </a:solidFill>
              <a:latin typeface="돋움"/>
              <a:ea typeface="돋움"/>
            </a:rPr>
            <a:t>(</a:t>
          </a:r>
          <a:r>
            <a:rPr lang="ko-KR" altLang="en-US" sz="1200" b="1" i="0" strike="noStrike" baseline="0">
              <a:solidFill>
                <a:srgbClr val="FF0000"/>
              </a:solidFill>
              <a:latin typeface="돋움"/>
              <a:ea typeface="돋움"/>
            </a:rPr>
            <a:t>장애인고용장려금을 받고자 하는 </a:t>
          </a:r>
          <a:endParaRPr lang="en-US" altLang="ko-KR" sz="1200" b="1" i="0" strike="noStrike" baseline="0">
            <a:solidFill>
              <a:srgbClr val="FF0000"/>
            </a:solidFill>
            <a:latin typeface="돋움"/>
            <a:ea typeface="돋움"/>
          </a:endParaRPr>
        </a:p>
        <a:p>
          <a:pPr algn="ctr" rtl="1">
            <a:defRPr sz="1000"/>
          </a:pPr>
          <a:r>
            <a:rPr lang="ko-KR" altLang="en-US" sz="1200" b="1" i="0" strike="noStrike" baseline="0">
              <a:solidFill>
                <a:srgbClr val="FF0000"/>
              </a:solidFill>
              <a:latin typeface="돋움"/>
              <a:ea typeface="돋움"/>
            </a:rPr>
            <a:t>기간이 아님</a:t>
          </a:r>
          <a:r>
            <a:rPr lang="en-US" altLang="ko-KR" sz="1200" b="1" i="0" strike="noStrike" baseline="0">
              <a:solidFill>
                <a:srgbClr val="FF0000"/>
              </a:solidFill>
              <a:latin typeface="돋움"/>
              <a:ea typeface="돋움"/>
            </a:rPr>
            <a:t>)(X)</a:t>
          </a:r>
          <a:endParaRPr lang="ko-KR" altLang="en-US" sz="1200" b="1" i="0" strike="noStrike">
            <a:solidFill>
              <a:srgbClr val="FF0000"/>
            </a:solidFill>
            <a:latin typeface="돋움"/>
            <a:ea typeface="돋움"/>
          </a:endParaRPr>
        </a:p>
      </xdr:txBody>
    </xdr:sp>
    <xdr:clientData/>
  </xdr:twoCellAnchor>
  <xdr:twoCellAnchor>
    <xdr:from>
      <xdr:col>17</xdr:col>
      <xdr:colOff>476250</xdr:colOff>
      <xdr:row>4</xdr:row>
      <xdr:rowOff>390525</xdr:rowOff>
    </xdr:from>
    <xdr:to>
      <xdr:col>17</xdr:col>
      <xdr:colOff>523875</xdr:colOff>
      <xdr:row>16</xdr:row>
      <xdr:rowOff>38100</xdr:rowOff>
    </xdr:to>
    <xdr:sp macro="" textlink="">
      <xdr:nvSpPr>
        <xdr:cNvPr id="1596" name="Line 30"/>
        <xdr:cNvSpPr>
          <a:spLocks noChangeShapeType="1"/>
        </xdr:cNvSpPr>
      </xdr:nvSpPr>
      <xdr:spPr bwMode="auto">
        <a:xfrm flipH="1" flipV="1">
          <a:off x="13411200" y="1457325"/>
          <a:ext cx="47625" cy="3495675"/>
        </a:xfrm>
        <a:prstGeom prst="line">
          <a:avLst/>
        </a:prstGeom>
        <a:noFill/>
        <a:ln w="19050">
          <a:solidFill>
            <a:srgbClr val="FF0000"/>
          </a:solidFill>
          <a:round/>
          <a:headEnd type="stealth" w="med" len="med"/>
          <a:tailEnd/>
        </a:ln>
      </xdr:spPr>
    </xdr:sp>
    <xdr:clientData/>
  </xdr:twoCellAnchor>
  <xdr:twoCellAnchor>
    <xdr:from>
      <xdr:col>3</xdr:col>
      <xdr:colOff>28575</xdr:colOff>
      <xdr:row>3</xdr:row>
      <xdr:rowOff>381000</xdr:rowOff>
    </xdr:from>
    <xdr:to>
      <xdr:col>8</xdr:col>
      <xdr:colOff>285750</xdr:colOff>
      <xdr:row>3</xdr:row>
      <xdr:rowOff>381000</xdr:rowOff>
    </xdr:to>
    <xdr:sp macro="" textlink="">
      <xdr:nvSpPr>
        <xdr:cNvPr id="1597" name="Line 31"/>
        <xdr:cNvSpPr>
          <a:spLocks noChangeShapeType="1"/>
        </xdr:cNvSpPr>
      </xdr:nvSpPr>
      <xdr:spPr bwMode="auto">
        <a:xfrm flipH="1">
          <a:off x="3295650" y="952500"/>
          <a:ext cx="3333750" cy="0"/>
        </a:xfrm>
        <a:prstGeom prst="line">
          <a:avLst/>
        </a:prstGeom>
        <a:noFill/>
        <a:ln w="19050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3</xdr:row>
      <xdr:rowOff>123825</xdr:rowOff>
    </xdr:from>
    <xdr:to>
      <xdr:col>8</xdr:col>
      <xdr:colOff>276225</xdr:colOff>
      <xdr:row>3</xdr:row>
      <xdr:rowOff>123825</xdr:rowOff>
    </xdr:to>
    <xdr:sp macro="" textlink="">
      <xdr:nvSpPr>
        <xdr:cNvPr id="1598" name="Line 31"/>
        <xdr:cNvSpPr>
          <a:spLocks noChangeShapeType="1"/>
        </xdr:cNvSpPr>
      </xdr:nvSpPr>
      <xdr:spPr bwMode="auto">
        <a:xfrm flipH="1">
          <a:off x="3286125" y="695325"/>
          <a:ext cx="3333750" cy="0"/>
        </a:xfrm>
        <a:prstGeom prst="line">
          <a:avLst/>
        </a:prstGeom>
        <a:noFill/>
        <a:ln w="19050">
          <a:solidFill>
            <a:srgbClr val="FF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15</xdr:row>
      <xdr:rowOff>47625</xdr:rowOff>
    </xdr:from>
    <xdr:to>
      <xdr:col>10</xdr:col>
      <xdr:colOff>314325</xdr:colOff>
      <xdr:row>19</xdr:row>
      <xdr:rowOff>28575</xdr:rowOff>
    </xdr:to>
    <xdr:sp macro="" textlink="">
      <xdr:nvSpPr>
        <xdr:cNvPr id="6145" name="Rectangle 1"/>
        <xdr:cNvSpPr>
          <a:spLocks noChangeArrowheads="1"/>
        </xdr:cNvSpPr>
      </xdr:nvSpPr>
      <xdr:spPr bwMode="auto">
        <a:xfrm>
          <a:off x="3771900" y="4143375"/>
          <a:ext cx="5276850" cy="590550"/>
        </a:xfrm>
        <a:prstGeom prst="rect">
          <a:avLst/>
        </a:prstGeom>
        <a:solidFill>
          <a:srgbClr val="FFFFFF"/>
        </a:solidFill>
        <a:ln w="3810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ko-KR" altLang="en-US" sz="1400" b="1" i="0" strike="noStrike">
              <a:solidFill>
                <a:srgbClr val="FF0000"/>
              </a:solidFill>
              <a:latin typeface="돋움"/>
              <a:ea typeface="돋움"/>
            </a:rPr>
            <a:t>예시문</a:t>
          </a:r>
          <a:r>
            <a:rPr lang="en-US" altLang="ko-KR" sz="1400" b="1" i="0" strike="noStrike">
              <a:solidFill>
                <a:srgbClr val="FF0000"/>
              </a:solidFill>
              <a:latin typeface="돋움"/>
              <a:ea typeface="돋움"/>
            </a:rPr>
            <a:t>(</a:t>
          </a:r>
          <a:r>
            <a:rPr lang="ko-KR" altLang="en-US" sz="1400" b="1" i="0" strike="noStrike">
              <a:solidFill>
                <a:srgbClr val="FF0000"/>
              </a:solidFill>
              <a:latin typeface="돋움"/>
              <a:ea typeface="돋움"/>
            </a:rPr>
            <a:t>위</a:t>
          </a:r>
          <a:r>
            <a:rPr lang="en-US" altLang="ko-KR" sz="1400" b="1" i="0" strike="noStrike">
              <a:solidFill>
                <a:srgbClr val="FF0000"/>
              </a:solidFill>
              <a:latin typeface="돋움"/>
              <a:ea typeface="돋움"/>
            </a:rPr>
            <a:t>)</a:t>
          </a:r>
          <a:r>
            <a:rPr lang="ko-KR" altLang="en-US" sz="1400" b="1" i="0" strike="noStrike">
              <a:solidFill>
                <a:srgbClr val="FF0000"/>
              </a:solidFill>
              <a:latin typeface="돋움"/>
              <a:ea typeface="돋움"/>
            </a:rPr>
            <a:t>에 직접 작성치 마시고</a:t>
          </a:r>
          <a:r>
            <a:rPr lang="en-US" altLang="ko-KR" sz="1400" b="1" i="0" strike="noStrike">
              <a:solidFill>
                <a:srgbClr val="FF0000"/>
              </a:solidFill>
              <a:latin typeface="돋움"/>
              <a:ea typeface="돋움"/>
            </a:rPr>
            <a:t>, </a:t>
          </a:r>
          <a:r>
            <a:rPr lang="ko-KR" altLang="en-US" sz="1400" b="1" i="0" strike="noStrike">
              <a:solidFill>
                <a:srgbClr val="FF0000"/>
              </a:solidFill>
              <a:latin typeface="돋움"/>
              <a:ea typeface="돋움"/>
            </a:rPr>
            <a:t>이를 참고하여 옆 </a:t>
          </a:r>
        </a:p>
        <a:p>
          <a:pPr algn="ctr" rtl="1">
            <a:defRPr sz="1000"/>
          </a:pP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/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전체근로자명부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/</a:t>
          </a:r>
          <a:r>
            <a:rPr lang="en-US" altLang="ko-KR" sz="1400" b="1" i="0" strike="noStrike">
              <a:solidFill>
                <a:srgbClr val="FF0000"/>
              </a:solidFill>
              <a:latin typeface="돋움"/>
              <a:ea typeface="돋움"/>
            </a:rPr>
            <a:t> 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시트에 작성</a:t>
          </a:r>
          <a:r>
            <a:rPr lang="ko-KR" altLang="en-US" sz="1400" b="1" i="0" strike="noStrike">
              <a:solidFill>
                <a:srgbClr val="FF0000"/>
              </a:solidFill>
              <a:latin typeface="돋움"/>
              <a:ea typeface="돋움"/>
            </a:rPr>
            <a:t>하여 주시기 바랍니니다</a:t>
          </a:r>
          <a:r>
            <a:rPr lang="en-US" altLang="ko-KR" sz="1400" b="1" i="0" strike="noStrike">
              <a:solidFill>
                <a:srgbClr val="FF0000"/>
              </a:solidFill>
              <a:latin typeface="돋움"/>
              <a:ea typeface="돋움"/>
            </a:rPr>
            <a:t>.</a:t>
          </a:r>
        </a:p>
      </xdr:txBody>
    </xdr:sp>
    <xdr:clientData/>
  </xdr:twoCellAnchor>
  <xdr:twoCellAnchor>
    <xdr:from>
      <xdr:col>3</xdr:col>
      <xdr:colOff>457200</xdr:colOff>
      <xdr:row>20</xdr:row>
      <xdr:rowOff>66675</xdr:rowOff>
    </xdr:from>
    <xdr:to>
      <xdr:col>10</xdr:col>
      <xdr:colOff>314325</xdr:colOff>
      <xdr:row>24</xdr:row>
      <xdr:rowOff>47625</xdr:rowOff>
    </xdr:to>
    <xdr:sp macro="" textlink="">
      <xdr:nvSpPr>
        <xdr:cNvPr id="6146" name="Rectangle 2"/>
        <xdr:cNvSpPr>
          <a:spLocks noChangeArrowheads="1"/>
        </xdr:cNvSpPr>
      </xdr:nvSpPr>
      <xdr:spPr bwMode="auto">
        <a:xfrm>
          <a:off x="3771900" y="4924425"/>
          <a:ext cx="5276850" cy="590550"/>
        </a:xfrm>
        <a:prstGeom prst="rect">
          <a:avLst/>
        </a:prstGeom>
        <a:solidFill>
          <a:srgbClr val="FFFFFF"/>
        </a:solidFill>
        <a:ln w="3810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/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장애인근로자명부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/</a:t>
          </a:r>
          <a:r>
            <a:rPr lang="ko-KR" altLang="en-US" sz="1400" b="1" i="0" strike="noStrike">
              <a:solidFill>
                <a:srgbClr val="FF0000"/>
              </a:solidFill>
              <a:latin typeface="돋움"/>
              <a:ea typeface="돋움"/>
            </a:rPr>
            <a:t>시트는 자동작성되는 부분이므로</a:t>
          </a:r>
        </a:p>
        <a:p>
          <a:pPr algn="ctr" rtl="1">
            <a:defRPr sz="1000"/>
          </a:pPr>
          <a:r>
            <a:rPr lang="ko-KR" altLang="en-US" sz="1400" b="1" i="0" strike="noStrike">
              <a:solidFill>
                <a:srgbClr val="FF0000"/>
              </a:solidFill>
              <a:latin typeface="돋움"/>
              <a:ea typeface="돋움"/>
            </a:rPr>
            <a:t>임의로 입력하면 안됩니다</a:t>
          </a:r>
          <a:r>
            <a:rPr lang="en-US" altLang="ko-KR" sz="1400" b="1" i="0" strike="noStrike">
              <a:solidFill>
                <a:srgbClr val="FF0000"/>
              </a:solidFill>
              <a:latin typeface="돋움"/>
              <a:ea typeface="돋움"/>
            </a:rPr>
            <a:t>.</a:t>
          </a:r>
        </a:p>
      </xdr:txBody>
    </xdr:sp>
    <xdr:clientData/>
  </xdr:twoCellAnchor>
  <xdr:twoCellAnchor>
    <xdr:from>
      <xdr:col>3</xdr:col>
      <xdr:colOff>485775</xdr:colOff>
      <xdr:row>25</xdr:row>
      <xdr:rowOff>57150</xdr:rowOff>
    </xdr:from>
    <xdr:to>
      <xdr:col>10</xdr:col>
      <xdr:colOff>323850</xdr:colOff>
      <xdr:row>30</xdr:row>
      <xdr:rowOff>142875</xdr:rowOff>
    </xdr:to>
    <xdr:sp macro="" textlink="">
      <xdr:nvSpPr>
        <xdr:cNvPr id="6147" name="Rectangle 2"/>
        <xdr:cNvSpPr>
          <a:spLocks noChangeArrowheads="1"/>
        </xdr:cNvSpPr>
      </xdr:nvSpPr>
      <xdr:spPr bwMode="auto">
        <a:xfrm>
          <a:off x="3800475" y="5676900"/>
          <a:ext cx="5257800" cy="847725"/>
        </a:xfrm>
        <a:prstGeom prst="rect">
          <a:avLst/>
        </a:prstGeom>
        <a:solidFill>
          <a:srgbClr val="FFFFFF"/>
        </a:solidFill>
        <a:ln w="3810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☞시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·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도협회장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, 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지회장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, 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복지시설장은</a:t>
          </a:r>
        </a:p>
        <a:p>
          <a:pPr algn="ctr" rtl="1">
            <a:defRPr sz="1000"/>
          </a:pP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전체장애인근로자명부에 작성치 마십시요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!!</a:t>
          </a:r>
        </a:p>
        <a:p>
          <a:pPr algn="ctr" rtl="1">
            <a:defRPr sz="1000"/>
          </a:pPr>
          <a:r>
            <a:rPr lang="en-US" altLang="ko-KR" sz="1400" b="1" i="0" strike="noStrike">
              <a:solidFill>
                <a:srgbClr val="FF0000"/>
              </a:solidFill>
              <a:latin typeface="돋움"/>
              <a:ea typeface="돋움"/>
            </a:rPr>
            <a:t>(</a:t>
          </a:r>
          <a:r>
            <a:rPr lang="ko-KR" altLang="en-US" sz="1400" b="1" i="0" strike="noStrike">
              <a:solidFill>
                <a:srgbClr val="FF0000"/>
              </a:solidFill>
              <a:latin typeface="돋움"/>
              <a:ea typeface="돋움"/>
            </a:rPr>
            <a:t>타기관 지원금 받는 근로자는 해당지원금 명칭 기재</a:t>
          </a:r>
          <a:r>
            <a:rPr lang="en-US" altLang="ko-KR" sz="1400" b="1" i="0" strike="noStrike">
              <a:solidFill>
                <a:srgbClr val="FF0000"/>
              </a:solidFill>
              <a:latin typeface="돋움"/>
              <a:ea typeface="돋움"/>
            </a:rPr>
            <a:t>)</a:t>
          </a:r>
        </a:p>
      </xdr:txBody>
    </xdr:sp>
    <xdr:clientData/>
  </xdr:twoCellAnchor>
  <xdr:twoCellAnchor>
    <xdr:from>
      <xdr:col>11</xdr:col>
      <xdr:colOff>552450</xdr:colOff>
      <xdr:row>11</xdr:row>
      <xdr:rowOff>152400</xdr:rowOff>
    </xdr:from>
    <xdr:to>
      <xdr:col>11</xdr:col>
      <xdr:colOff>600075</xdr:colOff>
      <xdr:row>19</xdr:row>
      <xdr:rowOff>142875</xdr:rowOff>
    </xdr:to>
    <xdr:sp macro="" textlink="">
      <xdr:nvSpPr>
        <xdr:cNvPr id="6746" name="Line 6"/>
        <xdr:cNvSpPr>
          <a:spLocks noChangeShapeType="1"/>
        </xdr:cNvSpPr>
      </xdr:nvSpPr>
      <xdr:spPr bwMode="auto">
        <a:xfrm>
          <a:off x="10020300" y="3257550"/>
          <a:ext cx="47625" cy="159067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16</xdr:col>
      <xdr:colOff>857250</xdr:colOff>
      <xdr:row>13</xdr:row>
      <xdr:rowOff>190500</xdr:rowOff>
    </xdr:from>
    <xdr:to>
      <xdr:col>23</xdr:col>
      <xdr:colOff>520700</xdr:colOff>
      <xdr:row>20</xdr:row>
      <xdr:rowOff>12700</xdr:rowOff>
    </xdr:to>
    <xdr:sp macro="" textlink="">
      <xdr:nvSpPr>
        <xdr:cNvPr id="6152" name="Rectangle 2"/>
        <xdr:cNvSpPr>
          <a:spLocks noChangeArrowheads="1"/>
        </xdr:cNvSpPr>
      </xdr:nvSpPr>
      <xdr:spPr bwMode="auto">
        <a:xfrm>
          <a:off x="13671550" y="3771900"/>
          <a:ext cx="4641850" cy="1168400"/>
        </a:xfrm>
        <a:prstGeom prst="rect">
          <a:avLst/>
        </a:prstGeom>
        <a:solidFill>
          <a:srgbClr val="FFFFFF"/>
        </a:solidFill>
        <a:ln w="3810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타기관의 장려금 또는 지원금</a:t>
          </a:r>
          <a:r>
            <a:rPr lang="en-US" altLang="ko-KR" sz="1400" b="1" i="0" strike="noStrike">
              <a:solidFill>
                <a:srgbClr val="FF0000"/>
              </a:solidFill>
              <a:latin typeface="돋움"/>
              <a:ea typeface="돋움"/>
            </a:rPr>
            <a:t>(</a:t>
          </a:r>
          <a:r>
            <a:rPr lang="ko-KR" altLang="en-US" sz="1400" b="1" i="0" strike="noStrike">
              <a:solidFill>
                <a:srgbClr val="FF0000"/>
              </a:solidFill>
              <a:latin typeface="돋움"/>
              <a:ea typeface="돋움"/>
            </a:rPr>
            <a:t>아래</a:t>
          </a:r>
          <a:r>
            <a:rPr lang="en-US" altLang="ko-KR" sz="1400" b="1" i="0" strike="noStrike">
              <a:solidFill>
                <a:srgbClr val="FF0000"/>
              </a:solidFill>
              <a:latin typeface="돋움"/>
              <a:ea typeface="돋움"/>
            </a:rPr>
            <a:t>)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을 받는 경우 </a:t>
          </a:r>
        </a:p>
        <a:p>
          <a:pPr algn="ctr" rtl="1">
            <a:defRPr sz="1000"/>
          </a:pP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그 해당명칭 과 수령기간을 적어주시기 바랍니다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. </a:t>
          </a:r>
        </a:p>
        <a:p>
          <a:pPr algn="ctr" rtl="1">
            <a:defRPr sz="1000"/>
          </a:pPr>
          <a:r>
            <a:rPr lang="ko-KR" altLang="en-US" sz="1400" b="1" i="0" strike="noStrike">
              <a:solidFill>
                <a:srgbClr val="0000FF"/>
              </a:solidFill>
              <a:latin typeface="돋움"/>
              <a:ea typeface="돋움"/>
            </a:rPr>
            <a:t>해당되는 월에는 급여액을 입력치 말고 공란처리</a:t>
          </a:r>
        </a:p>
        <a:p>
          <a:pPr algn="ctr" rtl="1">
            <a:defRPr sz="1000"/>
          </a:pPr>
          <a:r>
            <a:rPr lang="ko-KR" altLang="en-US" sz="1400" b="1" i="0" strike="noStrike">
              <a:solidFill>
                <a:srgbClr val="0000FF"/>
              </a:solidFill>
              <a:latin typeface="돋움"/>
              <a:ea typeface="돋움"/>
            </a:rPr>
            <a:t>해주시기 바랍니다</a:t>
          </a:r>
          <a:r>
            <a:rPr lang="en-US" altLang="ko-KR" sz="1400" b="1" i="0" strike="noStrike">
              <a:solidFill>
                <a:srgbClr val="0000FF"/>
              </a:solidFill>
              <a:latin typeface="돋움"/>
              <a:ea typeface="돋움"/>
            </a:rPr>
            <a:t>.</a:t>
          </a:r>
        </a:p>
      </xdr:txBody>
    </xdr:sp>
    <xdr:clientData/>
  </xdr:twoCellAnchor>
  <xdr:twoCellAnchor>
    <xdr:from>
      <xdr:col>16</xdr:col>
      <xdr:colOff>857250</xdr:colOff>
      <xdr:row>20</xdr:row>
      <xdr:rowOff>12700</xdr:rowOff>
    </xdr:from>
    <xdr:to>
      <xdr:col>23</xdr:col>
      <xdr:colOff>520700</xdr:colOff>
      <xdr:row>31</xdr:row>
      <xdr:rowOff>107950</xdr:rowOff>
    </xdr:to>
    <xdr:sp macro="" textlink="">
      <xdr:nvSpPr>
        <xdr:cNvPr id="6155" name="Rectangle 2"/>
        <xdr:cNvSpPr>
          <a:spLocks noChangeArrowheads="1"/>
        </xdr:cNvSpPr>
      </xdr:nvSpPr>
      <xdr:spPr bwMode="auto">
        <a:xfrm>
          <a:off x="13671550" y="4940300"/>
          <a:ext cx="4641850" cy="1771650"/>
        </a:xfrm>
        <a:prstGeom prst="rect">
          <a:avLst/>
        </a:prstGeom>
        <a:solidFill>
          <a:srgbClr val="FFFFFF"/>
        </a:solidFill>
        <a:ln w="3810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ko-KR" altLang="en-US" sz="1300" b="1" i="0" strike="noStrike">
              <a:solidFill>
                <a:srgbClr val="FF0000"/>
              </a:solidFill>
              <a:latin typeface="돋움"/>
              <a:ea typeface="돋움"/>
            </a:rPr>
            <a:t>이중지급 제한대상 지원금</a:t>
          </a:r>
          <a:endParaRPr lang="ko-KR" altLang="en-US" sz="1300" b="1" i="0" strike="noStrike">
            <a:solidFill>
              <a:srgbClr val="000000"/>
            </a:solidFill>
            <a:latin typeface="돋움"/>
            <a:ea typeface="돋움"/>
          </a:endParaRPr>
        </a:p>
        <a:p>
          <a:pPr algn="ctr" rtl="1">
            <a:defRPr sz="1000"/>
          </a:pPr>
          <a:r>
            <a:rPr lang="ko-KR" altLang="en-US" sz="1300" b="1" i="0" u="sng" strike="noStrike">
              <a:solidFill>
                <a:srgbClr val="000000"/>
              </a:solidFill>
              <a:latin typeface="돋움"/>
              <a:ea typeface="돋움"/>
            </a:rPr>
            <a:t>고용보험법에 의한 지원금</a:t>
          </a:r>
          <a:endParaRPr lang="ko-KR" altLang="en-US" sz="1300" b="1" i="0" strike="noStrike">
            <a:solidFill>
              <a:srgbClr val="000000"/>
            </a:solidFill>
            <a:latin typeface="돋움"/>
            <a:ea typeface="돋움"/>
          </a:endParaRPr>
        </a:p>
        <a:p>
          <a:pPr algn="ctr" rtl="1">
            <a:defRPr sz="1000"/>
          </a:pPr>
          <a:r>
            <a:rPr lang="ko-KR" altLang="en-US" sz="1300" b="1" i="0" strike="noStrike">
              <a:solidFill>
                <a:srgbClr val="000000"/>
              </a:solidFill>
              <a:latin typeface="돋움"/>
              <a:ea typeface="돋움"/>
            </a:rPr>
            <a:t>재고용장려금</a:t>
          </a:r>
          <a:r>
            <a:rPr lang="en-US" altLang="ko-KR" sz="1300" b="1" i="0" strike="noStrike">
              <a:solidFill>
                <a:srgbClr val="000000"/>
              </a:solidFill>
              <a:latin typeface="돋움"/>
              <a:ea typeface="돋움"/>
            </a:rPr>
            <a:t>, </a:t>
          </a:r>
          <a:r>
            <a:rPr lang="ko-KR" altLang="en-US" sz="1300" b="1" i="0" strike="noStrike">
              <a:solidFill>
                <a:srgbClr val="000000"/>
              </a:solidFill>
              <a:latin typeface="돋움"/>
              <a:ea typeface="돋움"/>
            </a:rPr>
            <a:t>신규고용촉진장려금</a:t>
          </a:r>
          <a:r>
            <a:rPr lang="en-US" altLang="ko-KR" sz="1300" b="1" i="0" strike="noStrike">
              <a:solidFill>
                <a:srgbClr val="000000"/>
              </a:solidFill>
              <a:latin typeface="돋움"/>
              <a:ea typeface="돋움"/>
            </a:rPr>
            <a:t>,</a:t>
          </a:r>
        </a:p>
        <a:p>
          <a:pPr algn="ctr" rtl="1">
            <a:defRPr sz="1000"/>
          </a:pPr>
          <a:r>
            <a:rPr lang="ko-KR" altLang="en-US" sz="1300" b="1" i="0" strike="noStrike">
              <a:solidFill>
                <a:srgbClr val="000000"/>
              </a:solidFill>
              <a:latin typeface="돋움"/>
              <a:ea typeface="돋움"/>
            </a:rPr>
            <a:t>중장년훈련수료자채용장려금</a:t>
          </a:r>
        </a:p>
        <a:p>
          <a:pPr algn="ctr" rtl="1">
            <a:defRPr sz="1000"/>
          </a:pPr>
          <a:r>
            <a:rPr lang="ko-KR" altLang="en-US" sz="1300" b="1" i="0" strike="noStrike">
              <a:solidFill>
                <a:srgbClr val="000000"/>
              </a:solidFill>
              <a:latin typeface="돋움"/>
              <a:ea typeface="돋움"/>
            </a:rPr>
            <a:t>정년퇴직자계속고용장려금</a:t>
          </a:r>
          <a:r>
            <a:rPr lang="en-US" altLang="ko-KR" sz="1300" b="1" i="0" strike="noStrike">
              <a:solidFill>
                <a:srgbClr val="000000"/>
              </a:solidFill>
              <a:latin typeface="돋움"/>
              <a:ea typeface="돋움"/>
            </a:rPr>
            <a:t>, </a:t>
          </a:r>
          <a:r>
            <a:rPr lang="ko-KR" altLang="en-US" sz="1300" b="1" i="0" strike="noStrike">
              <a:solidFill>
                <a:srgbClr val="000000"/>
              </a:solidFill>
              <a:latin typeface="돋움"/>
              <a:ea typeface="돋움"/>
            </a:rPr>
            <a:t>보육교사임금지원</a:t>
          </a:r>
        </a:p>
        <a:p>
          <a:pPr algn="ctr" rtl="1">
            <a:defRPr sz="1000"/>
          </a:pPr>
          <a:r>
            <a:rPr lang="ko-KR" altLang="en-US" sz="1300" b="1" i="0" strike="noStrike">
              <a:solidFill>
                <a:srgbClr val="000000"/>
              </a:solidFill>
              <a:latin typeface="돋움"/>
              <a:ea typeface="돋움"/>
            </a:rPr>
            <a:t>중소기업전문인력채용장려금</a:t>
          </a:r>
          <a:r>
            <a:rPr lang="en-US" altLang="ko-KR" sz="1300" b="1" i="0" strike="noStrike">
              <a:solidFill>
                <a:srgbClr val="000000"/>
              </a:solidFill>
              <a:latin typeface="돋움"/>
              <a:ea typeface="돋움"/>
            </a:rPr>
            <a:t>,</a:t>
          </a:r>
        </a:p>
        <a:p>
          <a:pPr algn="ctr" rtl="1">
            <a:defRPr sz="1000"/>
          </a:pPr>
          <a:r>
            <a:rPr lang="ko-KR" altLang="en-US" sz="1300" b="1" i="0" u="sng" strike="noStrike">
              <a:solidFill>
                <a:srgbClr val="000000"/>
              </a:solidFill>
              <a:latin typeface="돋움"/>
              <a:ea typeface="돋움"/>
            </a:rPr>
            <a:t>산업재해보상보험법에 의한 지원금</a:t>
          </a:r>
          <a:endParaRPr lang="ko-KR" altLang="en-US" sz="1300" b="1" i="0" strike="noStrike">
            <a:solidFill>
              <a:srgbClr val="000000"/>
            </a:solidFill>
            <a:latin typeface="돋움"/>
            <a:ea typeface="돋움"/>
          </a:endParaRPr>
        </a:p>
        <a:p>
          <a:pPr algn="ctr" rtl="1">
            <a:defRPr sz="1000"/>
          </a:pPr>
          <a:r>
            <a:rPr lang="ko-KR" altLang="en-US" sz="1300" b="1" i="0" strike="noStrike">
              <a:solidFill>
                <a:srgbClr val="000000"/>
              </a:solidFill>
              <a:latin typeface="돋움"/>
              <a:ea typeface="돋움"/>
            </a:rPr>
            <a:t>직장복귀지원금</a:t>
          </a:r>
        </a:p>
      </xdr:txBody>
    </xdr:sp>
    <xdr:clientData/>
  </xdr:twoCellAnchor>
  <xdr:twoCellAnchor>
    <xdr:from>
      <xdr:col>0</xdr:col>
      <xdr:colOff>200025</xdr:colOff>
      <xdr:row>16</xdr:row>
      <xdr:rowOff>19050</xdr:rowOff>
    </xdr:from>
    <xdr:to>
      <xdr:col>2</xdr:col>
      <xdr:colOff>885825</xdr:colOff>
      <xdr:row>24</xdr:row>
      <xdr:rowOff>38100</xdr:rowOff>
    </xdr:to>
    <xdr:sp macro="" textlink="">
      <xdr:nvSpPr>
        <xdr:cNvPr id="6158" name="Rectangle 1"/>
        <xdr:cNvSpPr>
          <a:spLocks noChangeArrowheads="1"/>
        </xdr:cNvSpPr>
      </xdr:nvSpPr>
      <xdr:spPr bwMode="auto">
        <a:xfrm>
          <a:off x="200025" y="4337050"/>
          <a:ext cx="2946400" cy="1238250"/>
        </a:xfrm>
        <a:prstGeom prst="rect">
          <a:avLst/>
        </a:prstGeom>
        <a:solidFill>
          <a:srgbClr val="FFFFFF"/>
        </a:solidFill>
        <a:ln w="3810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"/>
              <a:ea typeface="돋움"/>
            </a:rPr>
            <a:t>주민번호 모두 표기하셔야 합니다</a:t>
          </a:r>
          <a:r>
            <a:rPr lang="en-US" altLang="ko-KR" sz="1200" b="1" i="0" strike="noStrike">
              <a:solidFill>
                <a:srgbClr val="000000"/>
              </a:solidFill>
              <a:latin typeface="돋움"/>
              <a:ea typeface="돋움"/>
            </a:rPr>
            <a:t>.</a:t>
          </a:r>
          <a:endParaRPr lang="en-US" altLang="ko-KR" sz="1200" b="1" i="0" strike="noStrike">
            <a:solidFill>
              <a:srgbClr val="FF0000"/>
            </a:solidFill>
            <a:latin typeface="돋움"/>
            <a:ea typeface="돋움"/>
          </a:endParaRPr>
        </a:p>
        <a:p>
          <a:pPr algn="ctr" rtl="1">
            <a:defRPr sz="1000"/>
          </a:pPr>
          <a:r>
            <a:rPr lang="ko-KR" altLang="en-US" sz="1200" b="1" i="0" strike="noStrike">
              <a:solidFill>
                <a:srgbClr val="FF0000"/>
              </a:solidFill>
              <a:latin typeface="돋움"/>
              <a:ea typeface="돋움"/>
            </a:rPr>
            <a:t>잘못된 예</a:t>
          </a:r>
          <a:r>
            <a:rPr lang="en-US" altLang="ko-KR" sz="1200" b="1" i="0" strike="noStrike">
              <a:solidFill>
                <a:srgbClr val="FF0000"/>
              </a:solidFill>
              <a:latin typeface="돋움"/>
              <a:ea typeface="돋움"/>
            </a:rPr>
            <a:t>(</a:t>
          </a:r>
          <a:r>
            <a:rPr lang="ko-KR" altLang="en-US" sz="1200" b="1" i="0" strike="noStrike">
              <a:solidFill>
                <a:srgbClr val="FF0000"/>
              </a:solidFill>
              <a:latin typeface="돋움"/>
              <a:ea typeface="돋움"/>
            </a:rPr>
            <a:t>뒷번호 </a:t>
          </a:r>
          <a:r>
            <a:rPr lang="en-US" altLang="ko-KR" sz="1200" b="1" i="0" strike="noStrike">
              <a:solidFill>
                <a:srgbClr val="FF0000"/>
              </a:solidFill>
              <a:latin typeface="돋움"/>
              <a:ea typeface="돋움"/>
            </a:rPr>
            <a:t>*</a:t>
          </a:r>
          <a:r>
            <a:rPr lang="ko-KR" altLang="en-US" sz="1200" b="1" i="0" strike="noStrike">
              <a:solidFill>
                <a:srgbClr val="FF0000"/>
              </a:solidFill>
              <a:latin typeface="돋움"/>
              <a:ea typeface="돋움"/>
            </a:rPr>
            <a:t>표시</a:t>
          </a:r>
          <a:r>
            <a:rPr lang="en-US" altLang="ko-KR" sz="1200" b="1" i="0" strike="noStrike">
              <a:solidFill>
                <a:srgbClr val="FF0000"/>
              </a:solidFill>
              <a:latin typeface="돋움"/>
              <a:ea typeface="돋움"/>
            </a:rPr>
            <a:t>)</a:t>
          </a:r>
        </a:p>
        <a:p>
          <a:pPr algn="ctr" rtl="1">
            <a:defRPr sz="1000"/>
          </a:pPr>
          <a:r>
            <a:rPr lang="en-US" altLang="ko-KR" sz="1200" b="1" i="0" strike="noStrike">
              <a:solidFill>
                <a:srgbClr val="FF0000"/>
              </a:solidFill>
              <a:latin typeface="돋움"/>
              <a:ea typeface="돋움"/>
            </a:rPr>
            <a:t>(123456-*******)</a:t>
          </a:r>
        </a:p>
        <a:p>
          <a:pPr algn="ctr" rtl="1">
            <a:defRPr sz="1000"/>
          </a:pPr>
          <a:r>
            <a:rPr lang="ko-KR" altLang="en-US" sz="1200" b="1" i="0" strike="noStrike">
              <a:solidFill>
                <a:sysClr val="windowText" lastClr="000000"/>
              </a:solidFill>
              <a:latin typeface="돋움"/>
              <a:ea typeface="돋움"/>
            </a:rPr>
            <a:t>주민번호 </a:t>
          </a:r>
          <a:r>
            <a:rPr lang="en-US" altLang="ko-KR" sz="1200" b="1" i="0" strike="noStrike">
              <a:solidFill>
                <a:sysClr val="windowText" lastClr="000000"/>
              </a:solidFill>
              <a:latin typeface="돋움"/>
              <a:ea typeface="돋움"/>
            </a:rPr>
            <a:t>"-"</a:t>
          </a:r>
          <a:r>
            <a:rPr lang="ko-KR" altLang="en-US" sz="1200" b="1" i="0" strike="noStrike">
              <a:solidFill>
                <a:sysClr val="windowText" lastClr="000000"/>
              </a:solidFill>
              <a:latin typeface="돋움"/>
              <a:ea typeface="돋움"/>
            </a:rPr>
            <a:t>는 표기하지 말아야 합니다</a:t>
          </a:r>
          <a:r>
            <a:rPr lang="en-US" altLang="ko-KR" sz="1200" b="1" i="0" strike="noStrike">
              <a:solidFill>
                <a:sysClr val="windowText" lastClr="000000"/>
              </a:solidFill>
              <a:latin typeface="돋움"/>
              <a:ea typeface="돋움"/>
            </a:rPr>
            <a:t>.</a:t>
          </a:r>
        </a:p>
        <a:p>
          <a:pPr algn="ctr" rtl="1">
            <a:defRPr sz="1000"/>
          </a:pPr>
          <a:r>
            <a:rPr lang="en-US" altLang="ko-KR" sz="1200" b="1" i="0" strike="noStrike">
              <a:solidFill>
                <a:srgbClr val="FF0000"/>
              </a:solidFill>
              <a:latin typeface="돋움"/>
              <a:ea typeface="돋움"/>
            </a:rPr>
            <a:t>(6204062891234)</a:t>
          </a:r>
        </a:p>
      </xdr:txBody>
    </xdr:sp>
    <xdr:clientData/>
  </xdr:twoCellAnchor>
  <xdr:twoCellAnchor>
    <xdr:from>
      <xdr:col>2</xdr:col>
      <xdr:colOff>266700</xdr:colOff>
      <xdr:row>11</xdr:row>
      <xdr:rowOff>247650</xdr:rowOff>
    </xdr:from>
    <xdr:to>
      <xdr:col>2</xdr:col>
      <xdr:colOff>266700</xdr:colOff>
      <xdr:row>12</xdr:row>
      <xdr:rowOff>161925</xdr:rowOff>
    </xdr:to>
    <xdr:sp macro="" textlink="">
      <xdr:nvSpPr>
        <xdr:cNvPr id="6750" name="Line 16"/>
        <xdr:cNvSpPr>
          <a:spLocks noChangeShapeType="1"/>
        </xdr:cNvSpPr>
      </xdr:nvSpPr>
      <xdr:spPr bwMode="auto">
        <a:xfrm>
          <a:off x="2533650" y="3352800"/>
          <a:ext cx="0" cy="161925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19</xdr:col>
      <xdr:colOff>519907</xdr:colOff>
      <xdr:row>9</xdr:row>
      <xdr:rowOff>38099</xdr:rowOff>
    </xdr:from>
    <xdr:to>
      <xdr:col>23</xdr:col>
      <xdr:colOff>403226</xdr:colOff>
      <xdr:row>11</xdr:row>
      <xdr:rowOff>137318</xdr:rowOff>
    </xdr:to>
    <xdr:sp macro="" textlink="">
      <xdr:nvSpPr>
        <xdr:cNvPr id="6168" name="Rectangle 2"/>
        <xdr:cNvSpPr>
          <a:spLocks noChangeArrowheads="1"/>
        </xdr:cNvSpPr>
      </xdr:nvSpPr>
      <xdr:spPr bwMode="auto">
        <a:xfrm>
          <a:off x="16064707" y="2692399"/>
          <a:ext cx="2131219" cy="607219"/>
        </a:xfrm>
        <a:prstGeom prst="rect">
          <a:avLst/>
        </a:prstGeom>
        <a:solidFill>
          <a:srgbClr val="FFFFFF">
            <a:alpha val="65000"/>
          </a:srgbClr>
        </a:solidFill>
        <a:ln w="3810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모든 임금은 총지급액</a:t>
          </a:r>
        </a:p>
        <a:p>
          <a:pPr algn="ctr" rtl="1">
            <a:defRPr sz="1000"/>
          </a:pP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  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(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공제전금액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)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을 입력</a:t>
          </a:r>
        </a:p>
      </xdr:txBody>
    </xdr:sp>
    <xdr:clientData/>
  </xdr:twoCellAnchor>
  <xdr:twoCellAnchor>
    <xdr:from>
      <xdr:col>10</xdr:col>
      <xdr:colOff>627062</xdr:colOff>
      <xdr:row>19</xdr:row>
      <xdr:rowOff>133350</xdr:rowOff>
    </xdr:from>
    <xdr:to>
      <xdr:col>13</xdr:col>
      <xdr:colOff>303213</xdr:colOff>
      <xdr:row>33</xdr:row>
      <xdr:rowOff>29369</xdr:rowOff>
    </xdr:to>
    <xdr:sp macro="" textlink="">
      <xdr:nvSpPr>
        <xdr:cNvPr id="6170" name="Rectangle 2"/>
        <xdr:cNvSpPr>
          <a:spLocks noChangeArrowheads="1"/>
        </xdr:cNvSpPr>
      </xdr:nvSpPr>
      <xdr:spPr bwMode="auto">
        <a:xfrm>
          <a:off x="9364662" y="4908550"/>
          <a:ext cx="1885951" cy="2029619"/>
        </a:xfrm>
        <a:prstGeom prst="rect">
          <a:avLst/>
        </a:prstGeom>
        <a:solidFill>
          <a:srgbClr val="FFFFFF"/>
        </a:solidFill>
        <a:ln w="3810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1">
            <a:defRPr sz="1000"/>
          </a:pP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☞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"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시간급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"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은 해당번호가 없으므로</a:t>
          </a:r>
        </a:p>
        <a:p>
          <a:pPr algn="ctr" rtl="1">
            <a:defRPr sz="1000"/>
          </a:pP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"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시간급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"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이라고 글자입력 하면 됩니다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.</a:t>
          </a:r>
        </a:p>
      </xdr:txBody>
    </xdr:sp>
    <xdr:clientData/>
  </xdr:twoCellAnchor>
  <xdr:twoCellAnchor>
    <xdr:from>
      <xdr:col>1</xdr:col>
      <xdr:colOff>239713</xdr:colOff>
      <xdr:row>9</xdr:row>
      <xdr:rowOff>76200</xdr:rowOff>
    </xdr:from>
    <xdr:to>
      <xdr:col>1</xdr:col>
      <xdr:colOff>250032</xdr:colOff>
      <xdr:row>16</xdr:row>
      <xdr:rowOff>12700</xdr:rowOff>
    </xdr:to>
    <xdr:cxnSp macro="">
      <xdr:nvCxnSpPr>
        <xdr:cNvPr id="23" name="직선 화살표 연결선 22"/>
        <xdr:cNvCxnSpPr/>
      </xdr:nvCxnSpPr>
      <xdr:spPr>
        <a:xfrm rot="5400000">
          <a:off x="580232" y="3486150"/>
          <a:ext cx="1591469" cy="10319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152399</xdr:colOff>
      <xdr:row>3</xdr:row>
      <xdr:rowOff>152400</xdr:rowOff>
    </xdr:from>
    <xdr:to>
      <xdr:col>16</xdr:col>
      <xdr:colOff>173830</xdr:colOff>
      <xdr:row>18</xdr:row>
      <xdr:rowOff>20638</xdr:rowOff>
    </xdr:to>
    <xdr:cxnSp macro="">
      <xdr:nvCxnSpPr>
        <xdr:cNvPr id="26" name="직선 화살표 연결선 25"/>
        <xdr:cNvCxnSpPr/>
      </xdr:nvCxnSpPr>
      <xdr:spPr>
        <a:xfrm rot="16200000" flipH="1">
          <a:off x="11297046" y="2952353"/>
          <a:ext cx="3360738" cy="21431"/>
        </a:xfrm>
        <a:prstGeom prst="straightConnector1">
          <a:avLst/>
        </a:prstGeom>
        <a:ln>
          <a:solidFill>
            <a:srgbClr val="FF000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183356</xdr:colOff>
      <xdr:row>18</xdr:row>
      <xdr:rowOff>13494</xdr:rowOff>
    </xdr:from>
    <xdr:to>
      <xdr:col>16</xdr:col>
      <xdr:colOff>889000</xdr:colOff>
      <xdr:row>18</xdr:row>
      <xdr:rowOff>25400</xdr:rowOff>
    </xdr:to>
    <xdr:cxnSp macro="">
      <xdr:nvCxnSpPr>
        <xdr:cNvPr id="29" name="직선 화살표 연결선 28"/>
        <xdr:cNvCxnSpPr/>
      </xdr:nvCxnSpPr>
      <xdr:spPr>
        <a:xfrm>
          <a:off x="12997656" y="4636294"/>
          <a:ext cx="705644" cy="1190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342898</xdr:colOff>
      <xdr:row>3</xdr:row>
      <xdr:rowOff>152401</xdr:rowOff>
    </xdr:from>
    <xdr:to>
      <xdr:col>14</xdr:col>
      <xdr:colOff>355599</xdr:colOff>
      <xdr:row>13</xdr:row>
      <xdr:rowOff>88903</xdr:rowOff>
    </xdr:to>
    <xdr:cxnSp macro="">
      <xdr:nvCxnSpPr>
        <xdr:cNvPr id="15" name="직선 화살표 연결선 14"/>
        <xdr:cNvCxnSpPr/>
      </xdr:nvCxnSpPr>
      <xdr:spPr>
        <a:xfrm rot="16200000" flipH="1">
          <a:off x="10839448" y="2470151"/>
          <a:ext cx="2387602" cy="12701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D52"/>
  <sheetViews>
    <sheetView zoomScale="80" zoomScaleNormal="80" workbookViewId="0">
      <selection activeCell="A15" sqref="A15:U16"/>
    </sheetView>
  </sheetViews>
  <sheetFormatPr defaultRowHeight="12"/>
  <cols>
    <col min="1" max="1" width="4.77734375" style="1" customWidth="1"/>
    <col min="2" max="2" width="14" style="2" bestFit="1" customWidth="1"/>
    <col min="3" max="3" width="19.33203125" style="3" bestFit="1" customWidth="1"/>
    <col min="4" max="4" width="8" style="3" customWidth="1"/>
    <col min="5" max="5" width="6.44140625" style="2" customWidth="1"/>
    <col min="6" max="7" width="5.21875" style="2" bestFit="1" customWidth="1"/>
    <col min="8" max="8" width="11" style="2" bestFit="1" customWidth="1"/>
    <col min="9" max="10" width="7.44140625" style="2" bestFit="1" customWidth="1"/>
    <col min="11" max="11" width="9.33203125" style="2" customWidth="1"/>
    <col min="12" max="12" width="7.33203125" style="2" bestFit="1" customWidth="1"/>
    <col min="13" max="14" width="8.77734375" style="2" customWidth="1"/>
    <col min="15" max="15" width="8.21875" style="2" customWidth="1"/>
    <col min="16" max="16" width="10.109375" style="2" bestFit="1" customWidth="1"/>
    <col min="17" max="17" width="9.44140625" style="2" customWidth="1"/>
    <col min="18" max="18" width="12.44140625" style="1" customWidth="1"/>
    <col min="19" max="20" width="4.44140625" style="1" hidden="1" customWidth="1"/>
    <col min="21" max="21" width="4.33203125" style="1" hidden="1" customWidth="1"/>
    <col min="22" max="24" width="4.44140625" style="1" hidden="1" customWidth="1"/>
    <col min="25" max="30" width="4.5546875" style="1" customWidth="1"/>
    <col min="31" max="16384" width="8.88671875" style="1"/>
  </cols>
  <sheetData>
    <row r="2" spans="1:30" ht="25.5" customHeight="1">
      <c r="A2" s="102" t="s">
        <v>38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</row>
    <row r="3" spans="1:30" ht="7.5" customHeight="1" thickBot="1"/>
    <row r="4" spans="1:30" ht="39" customHeight="1" thickBot="1">
      <c r="A4" s="106" t="s">
        <v>1</v>
      </c>
      <c r="B4" s="106"/>
      <c r="C4" s="106"/>
      <c r="D4" s="87" t="s">
        <v>75</v>
      </c>
      <c r="E4" s="111" t="s">
        <v>76</v>
      </c>
      <c r="F4" s="111"/>
      <c r="G4" s="111"/>
      <c r="H4" s="111"/>
      <c r="I4" s="75" t="s">
        <v>91</v>
      </c>
      <c r="Q4" s="113" t="s">
        <v>72</v>
      </c>
      <c r="R4" s="114"/>
      <c r="Y4" s="69" t="s">
        <v>114</v>
      </c>
      <c r="Z4" s="69" t="s">
        <v>115</v>
      </c>
      <c r="AA4" s="69" t="s">
        <v>108</v>
      </c>
      <c r="AB4" s="69" t="s">
        <v>109</v>
      </c>
      <c r="AC4" s="69" t="s">
        <v>110</v>
      </c>
      <c r="AD4" s="69" t="s">
        <v>111</v>
      </c>
    </row>
    <row r="5" spans="1:30" ht="36.75" thickBot="1">
      <c r="A5" s="5" t="s">
        <v>0</v>
      </c>
      <c r="B5" s="30" t="s">
        <v>3</v>
      </c>
      <c r="C5" s="30" t="s">
        <v>39</v>
      </c>
      <c r="D5" s="31" t="s">
        <v>9</v>
      </c>
      <c r="E5" s="31" t="s">
        <v>8</v>
      </c>
      <c r="F5" s="31" t="s">
        <v>4</v>
      </c>
      <c r="G5" s="31" t="s">
        <v>7</v>
      </c>
      <c r="H5" s="30" t="s">
        <v>5</v>
      </c>
      <c r="I5" s="30" t="s">
        <v>6</v>
      </c>
      <c r="J5" s="32" t="s">
        <v>2</v>
      </c>
      <c r="K5" s="31" t="s">
        <v>10</v>
      </c>
      <c r="L5" s="31" t="s">
        <v>12</v>
      </c>
      <c r="M5" s="31" t="s">
        <v>77</v>
      </c>
      <c r="N5" s="31" t="s">
        <v>93</v>
      </c>
      <c r="O5" s="6" t="s">
        <v>98</v>
      </c>
      <c r="P5" s="6" t="s">
        <v>99</v>
      </c>
      <c r="Q5" s="7" t="s">
        <v>100</v>
      </c>
      <c r="R5" s="7" t="s">
        <v>101</v>
      </c>
      <c r="S5" s="81" t="s">
        <v>55</v>
      </c>
      <c r="T5" s="6" t="s">
        <v>56</v>
      </c>
      <c r="U5" s="6" t="s">
        <v>57</v>
      </c>
      <c r="V5" s="6" t="s">
        <v>58</v>
      </c>
      <c r="W5" s="6" t="s">
        <v>59</v>
      </c>
      <c r="X5" s="70" t="s">
        <v>60</v>
      </c>
      <c r="Y5" s="13"/>
      <c r="Z5" s="13"/>
      <c r="AA5" s="13"/>
      <c r="AB5" s="13"/>
      <c r="AC5" s="13"/>
      <c r="AD5" s="13"/>
    </row>
    <row r="6" spans="1:30" ht="47.25" customHeigh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  <c r="Q6" s="10"/>
      <c r="R6" s="83"/>
      <c r="S6" s="82"/>
      <c r="T6" s="10"/>
      <c r="U6" s="60"/>
      <c r="V6" s="62"/>
      <c r="W6" s="60"/>
      <c r="X6" s="71"/>
      <c r="Y6" s="13"/>
      <c r="Z6" s="13"/>
      <c r="AA6" s="13"/>
      <c r="AB6" s="13"/>
      <c r="AC6" s="13"/>
      <c r="AD6" s="13"/>
    </row>
    <row r="7" spans="1:30" ht="47.25" customHeight="1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3"/>
      <c r="Q7" s="13"/>
      <c r="R7" s="84"/>
      <c r="S7" s="63"/>
      <c r="T7" s="13"/>
      <c r="U7" s="13"/>
      <c r="V7" s="63"/>
      <c r="W7" s="13"/>
      <c r="X7" s="72"/>
      <c r="Y7" s="13"/>
      <c r="Z7" s="13"/>
      <c r="AA7" s="13"/>
      <c r="AB7" s="13"/>
      <c r="AC7" s="13"/>
      <c r="AD7" s="13"/>
    </row>
    <row r="8" spans="1:30" ht="47.25" customHeight="1" thickBot="1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6"/>
      <c r="Q8" s="16"/>
      <c r="R8" s="85"/>
      <c r="S8" s="64"/>
      <c r="T8" s="16"/>
      <c r="U8" s="16"/>
      <c r="V8" s="64"/>
      <c r="W8" s="16"/>
      <c r="X8" s="73"/>
      <c r="Y8" s="13"/>
      <c r="Z8" s="13"/>
      <c r="AA8" s="13"/>
      <c r="AB8" s="13"/>
      <c r="AC8" s="13"/>
      <c r="AD8" s="13"/>
    </row>
    <row r="9" spans="1:30" ht="9" customHeight="1"/>
    <row r="10" spans="1:30" ht="16.5" customHeight="1">
      <c r="A10" s="107" t="s">
        <v>13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76"/>
      <c r="N10" s="76"/>
      <c r="O10" s="17"/>
      <c r="P10" s="17"/>
      <c r="Q10" s="17"/>
    </row>
    <row r="11" spans="1:30" ht="16.5" customHeight="1">
      <c r="A11" s="108" t="s">
        <v>73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</row>
    <row r="12" spans="1:30" ht="16.5" customHeight="1">
      <c r="A12" s="103" t="s">
        <v>67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7"/>
      <c r="N12" s="17"/>
      <c r="O12" s="17"/>
      <c r="P12" s="17"/>
      <c r="Q12" s="17"/>
    </row>
    <row r="13" spans="1:30" ht="16.5" customHeight="1">
      <c r="A13" s="103" t="s">
        <v>14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75"/>
      <c r="N13" s="75"/>
      <c r="O13" s="17"/>
      <c r="P13" s="17"/>
      <c r="Q13" s="17"/>
    </row>
    <row r="14" spans="1:30" ht="16.5" customHeight="1">
      <c r="A14" s="104" t="s">
        <v>90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30" ht="16.5" customHeight="1">
      <c r="A15" s="105" t="s">
        <v>15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</row>
    <row r="16" spans="1:30" ht="16.5" customHeight="1">
      <c r="A16" s="4" t="s">
        <v>65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7"/>
      <c r="P16" s="17"/>
      <c r="Q16" s="17"/>
    </row>
    <row r="17" spans="1:25" ht="16.5" customHeight="1">
      <c r="A17" s="103" t="s">
        <v>74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7"/>
      <c r="N17" s="17"/>
      <c r="O17" s="17"/>
      <c r="P17" s="17"/>
      <c r="Q17" s="17"/>
    </row>
    <row r="18" spans="1:25" ht="16.5" customHeight="1">
      <c r="A18" s="103" t="s">
        <v>16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75"/>
      <c r="N18" s="75"/>
      <c r="O18" s="17"/>
      <c r="P18" s="17"/>
      <c r="Q18" s="17"/>
    </row>
    <row r="19" spans="1:25" ht="16.5" customHeight="1">
      <c r="A19" s="1" t="s">
        <v>17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7"/>
      <c r="P19" s="17"/>
      <c r="Q19" s="17"/>
    </row>
    <row r="20" spans="1:25" ht="16.5" customHeight="1">
      <c r="A20" s="1" t="s">
        <v>18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7"/>
      <c r="P20" s="17"/>
      <c r="Q20" s="17"/>
    </row>
    <row r="21" spans="1:25" ht="16.5" customHeight="1">
      <c r="A21" s="103" t="s">
        <v>19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75"/>
      <c r="N21" s="75"/>
      <c r="O21" s="17"/>
      <c r="P21" s="17"/>
      <c r="Q21" s="17"/>
    </row>
    <row r="22" spans="1:25" s="59" customFormat="1" ht="16.5" customHeight="1">
      <c r="A22" s="112" t="s">
        <v>92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74"/>
      <c r="N22" s="74"/>
      <c r="O22" s="58"/>
      <c r="P22" s="58"/>
      <c r="Q22" s="58"/>
      <c r="R22" s="58"/>
    </row>
    <row r="23" spans="1:25" s="59" customFormat="1" ht="16.5" customHeight="1">
      <c r="A23" s="110" t="s">
        <v>66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</row>
    <row r="24" spans="1:25" s="59" customFormat="1" ht="16.5" customHeight="1">
      <c r="A24" s="112" t="s">
        <v>86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58"/>
      <c r="R24" s="58"/>
      <c r="S24" s="58"/>
      <c r="T24" s="58"/>
    </row>
    <row r="25" spans="1:25" s="59" customFormat="1" ht="16.5" customHeight="1">
      <c r="A25" s="74" t="s">
        <v>94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</row>
    <row r="26" spans="1:25" ht="16.5" customHeight="1">
      <c r="A26" s="109" t="s">
        <v>95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</row>
    <row r="27" spans="1:25" ht="16.5" customHeight="1">
      <c r="A27" s="4" t="s">
        <v>96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8"/>
      <c r="P27" s="18"/>
      <c r="Q27" s="18"/>
    </row>
    <row r="28" spans="1:25" s="59" customFormat="1" ht="16.5" customHeight="1">
      <c r="A28" s="115" t="s">
        <v>97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</row>
    <row r="29" spans="1:25" s="20" customFormat="1" ht="16.5" customHeight="1">
      <c r="A29" s="67" t="s">
        <v>61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8"/>
      <c r="Q29" s="19"/>
    </row>
    <row r="30" spans="1:25" s="20" customFormat="1" ht="16.5" customHeight="1">
      <c r="A30" s="108" t="s">
        <v>62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68"/>
      <c r="Q30" s="19"/>
    </row>
    <row r="31" spans="1:25" ht="13.5">
      <c r="A31" s="108" t="s">
        <v>71</v>
      </c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</row>
    <row r="33" spans="4:17" ht="12.75" thickBot="1"/>
    <row r="34" spans="4:17" ht="15" thickBot="1">
      <c r="D34" s="116" t="s">
        <v>132</v>
      </c>
      <c r="E34" s="117"/>
      <c r="F34" s="117"/>
      <c r="G34" s="117"/>
      <c r="H34" s="117"/>
      <c r="I34" s="117"/>
      <c r="J34" s="117"/>
      <c r="K34" s="117"/>
      <c r="L34" s="117"/>
      <c r="M34" s="117"/>
      <c r="N34" s="118"/>
    </row>
    <row r="35" spans="4:17">
      <c r="D35" s="119" t="s">
        <v>133</v>
      </c>
      <c r="E35" s="120"/>
      <c r="F35" s="123" t="s">
        <v>116</v>
      </c>
      <c r="G35" s="124"/>
      <c r="H35" s="124"/>
      <c r="I35" s="124"/>
      <c r="J35" s="124"/>
      <c r="K35" s="124"/>
      <c r="L35" s="124"/>
      <c r="M35" s="124"/>
      <c r="N35" s="125"/>
    </row>
    <row r="36" spans="4:17">
      <c r="D36" s="121"/>
      <c r="E36" s="122"/>
      <c r="F36" s="90">
        <v>1</v>
      </c>
      <c r="G36" s="90">
        <v>2</v>
      </c>
      <c r="H36" s="126">
        <v>3</v>
      </c>
      <c r="I36" s="127"/>
      <c r="J36" s="90">
        <v>4</v>
      </c>
      <c r="K36" s="90">
        <v>5</v>
      </c>
      <c r="L36" s="90">
        <v>6</v>
      </c>
      <c r="M36" s="90">
        <v>7</v>
      </c>
      <c r="N36" s="91"/>
    </row>
    <row r="37" spans="4:17">
      <c r="D37" s="146" t="s">
        <v>134</v>
      </c>
      <c r="E37" s="92" t="s">
        <v>117</v>
      </c>
      <c r="F37" s="93"/>
      <c r="G37" s="93"/>
      <c r="H37" s="93"/>
      <c r="I37" s="94"/>
      <c r="J37" s="94"/>
      <c r="K37" s="94"/>
      <c r="L37" s="94"/>
      <c r="M37" s="132" t="s">
        <v>135</v>
      </c>
      <c r="N37" s="133"/>
    </row>
    <row r="38" spans="4:17" ht="21">
      <c r="D38" s="147"/>
      <c r="E38" s="92" t="s">
        <v>118</v>
      </c>
      <c r="F38" s="93"/>
      <c r="G38" s="93"/>
      <c r="H38" s="130"/>
      <c r="I38" s="131"/>
      <c r="J38" s="94"/>
      <c r="K38" s="94"/>
      <c r="L38" s="94"/>
      <c r="M38" s="134"/>
      <c r="N38" s="135"/>
    </row>
    <row r="39" spans="4:17">
      <c r="D39" s="147"/>
      <c r="E39" s="92" t="s">
        <v>119</v>
      </c>
      <c r="F39" s="93"/>
      <c r="G39" s="93"/>
      <c r="H39" s="130"/>
      <c r="I39" s="131"/>
      <c r="J39" s="94"/>
      <c r="K39" s="94"/>
      <c r="L39" s="94"/>
      <c r="M39" s="134"/>
      <c r="N39" s="135"/>
    </row>
    <row r="40" spans="4:17">
      <c r="D40" s="147"/>
      <c r="E40" s="92" t="s">
        <v>120</v>
      </c>
      <c r="F40" s="94"/>
      <c r="G40" s="93"/>
      <c r="H40" s="128"/>
      <c r="I40" s="129"/>
      <c r="J40" s="94"/>
      <c r="K40" s="94"/>
      <c r="L40" s="94"/>
      <c r="M40" s="134"/>
      <c r="N40" s="135"/>
    </row>
    <row r="41" spans="4:17">
      <c r="D41" s="147"/>
      <c r="E41" s="92" t="s">
        <v>121</v>
      </c>
      <c r="F41" s="94"/>
      <c r="G41" s="94"/>
      <c r="H41" s="128"/>
      <c r="I41" s="129"/>
      <c r="J41" s="94"/>
      <c r="K41" s="94"/>
      <c r="L41" s="94"/>
      <c r="M41" s="134"/>
      <c r="N41" s="135"/>
    </row>
    <row r="42" spans="4:17">
      <c r="D42" s="147"/>
      <c r="E42" s="92" t="s">
        <v>122</v>
      </c>
      <c r="F42" s="93"/>
      <c r="G42" s="93"/>
      <c r="H42" s="130"/>
      <c r="I42" s="131"/>
      <c r="J42" s="94"/>
      <c r="K42" s="94"/>
      <c r="L42" s="94"/>
      <c r="M42" s="134"/>
      <c r="N42" s="135"/>
    </row>
    <row r="43" spans="4:17">
      <c r="D43" s="147"/>
      <c r="E43" s="92" t="s">
        <v>123</v>
      </c>
      <c r="F43" s="93"/>
      <c r="G43" s="93"/>
      <c r="H43" s="130"/>
      <c r="I43" s="131"/>
      <c r="J43" s="94"/>
      <c r="K43" s="94"/>
      <c r="L43" s="94"/>
      <c r="M43" s="134"/>
      <c r="N43" s="135"/>
    </row>
    <row r="44" spans="4:17" ht="21">
      <c r="D44" s="147"/>
      <c r="E44" s="92" t="s">
        <v>124</v>
      </c>
      <c r="F44" s="93"/>
      <c r="G44" s="93"/>
      <c r="H44" s="130"/>
      <c r="I44" s="131"/>
      <c r="J44" s="94"/>
      <c r="K44" s="94"/>
      <c r="L44" s="94"/>
      <c r="M44" s="134"/>
      <c r="N44" s="135"/>
    </row>
    <row r="45" spans="4:17" ht="12" customHeight="1">
      <c r="D45" s="147"/>
      <c r="E45" s="92" t="s">
        <v>125</v>
      </c>
      <c r="F45" s="94"/>
      <c r="G45" s="93"/>
      <c r="H45" s="128"/>
      <c r="I45" s="129"/>
      <c r="J45" s="94"/>
      <c r="K45" s="94"/>
      <c r="L45" s="94"/>
      <c r="M45" s="134"/>
      <c r="N45" s="135"/>
      <c r="Q45" s="1"/>
    </row>
    <row r="46" spans="4:17" ht="12" customHeight="1">
      <c r="D46" s="147"/>
      <c r="E46" s="92" t="s">
        <v>126</v>
      </c>
      <c r="F46" s="93"/>
      <c r="G46" s="93"/>
      <c r="H46" s="130"/>
      <c r="I46" s="131"/>
      <c r="J46" s="94"/>
      <c r="K46" s="94"/>
      <c r="L46" s="94"/>
      <c r="M46" s="134"/>
      <c r="N46" s="135"/>
      <c r="Q46" s="1"/>
    </row>
    <row r="47" spans="4:17" ht="21">
      <c r="D47" s="147"/>
      <c r="E47" s="92" t="s">
        <v>127</v>
      </c>
      <c r="F47" s="93"/>
      <c r="G47" s="93"/>
      <c r="H47" s="128"/>
      <c r="I47" s="129"/>
      <c r="J47" s="94"/>
      <c r="K47" s="94"/>
      <c r="L47" s="94"/>
      <c r="M47" s="134"/>
      <c r="N47" s="135"/>
      <c r="Q47" s="1"/>
    </row>
    <row r="48" spans="4:17" ht="12" customHeight="1">
      <c r="D48" s="147"/>
      <c r="E48" s="92" t="s">
        <v>128</v>
      </c>
      <c r="F48" s="93"/>
      <c r="G48" s="93"/>
      <c r="H48" s="142"/>
      <c r="I48" s="143"/>
      <c r="J48" s="95"/>
      <c r="K48" s="95"/>
      <c r="L48" s="95"/>
      <c r="M48" s="134"/>
      <c r="N48" s="135"/>
      <c r="Q48" s="1"/>
    </row>
    <row r="49" spans="4:17" ht="12.75" customHeight="1">
      <c r="D49" s="147"/>
      <c r="E49" s="92" t="s">
        <v>129</v>
      </c>
      <c r="F49" s="94"/>
      <c r="G49" s="93"/>
      <c r="H49" s="128"/>
      <c r="I49" s="129"/>
      <c r="J49" s="94"/>
      <c r="K49" s="94"/>
      <c r="L49" s="94"/>
      <c r="M49" s="134"/>
      <c r="N49" s="135"/>
      <c r="Q49" s="1"/>
    </row>
    <row r="50" spans="4:17">
      <c r="D50" s="147"/>
      <c r="E50" s="92" t="s">
        <v>130</v>
      </c>
      <c r="F50" s="94"/>
      <c r="G50" s="93"/>
      <c r="H50" s="128"/>
      <c r="I50" s="129"/>
      <c r="J50" s="94"/>
      <c r="K50" s="94"/>
      <c r="L50" s="94"/>
      <c r="M50" s="134"/>
      <c r="N50" s="135"/>
      <c r="Q50" s="1"/>
    </row>
    <row r="51" spans="4:17" ht="12.75" thickBot="1">
      <c r="D51" s="148"/>
      <c r="E51" s="96" t="s">
        <v>131</v>
      </c>
      <c r="F51" s="97"/>
      <c r="G51" s="98"/>
      <c r="H51" s="144"/>
      <c r="I51" s="145"/>
      <c r="J51" s="97"/>
      <c r="K51" s="97"/>
      <c r="L51" s="97"/>
      <c r="M51" s="136"/>
      <c r="N51" s="137"/>
    </row>
    <row r="52" spans="4:17" ht="13.5" thickTop="1" thickBot="1">
      <c r="D52" s="138" t="s">
        <v>136</v>
      </c>
      <c r="E52" s="139"/>
      <c r="F52" s="99"/>
      <c r="G52" s="99"/>
      <c r="H52" s="140"/>
      <c r="I52" s="141"/>
      <c r="J52" s="100"/>
      <c r="K52" s="100"/>
      <c r="L52" s="100"/>
      <c r="M52" s="100"/>
      <c r="N52" s="101"/>
    </row>
  </sheetData>
  <mergeCells count="42">
    <mergeCell ref="D52:E52"/>
    <mergeCell ref="H52:I52"/>
    <mergeCell ref="H48:I48"/>
    <mergeCell ref="H49:I49"/>
    <mergeCell ref="H50:I50"/>
    <mergeCell ref="H51:I51"/>
    <mergeCell ref="D37:D51"/>
    <mergeCell ref="H42:I42"/>
    <mergeCell ref="H43:I43"/>
    <mergeCell ref="H44:I44"/>
    <mergeCell ref="H40:I40"/>
    <mergeCell ref="H45:I45"/>
    <mergeCell ref="H46:I46"/>
    <mergeCell ref="H47:I47"/>
    <mergeCell ref="M37:N51"/>
    <mergeCell ref="H38:I38"/>
    <mergeCell ref="H39:I39"/>
    <mergeCell ref="H41:I41"/>
    <mergeCell ref="A31:O31"/>
    <mergeCell ref="D34:N34"/>
    <mergeCell ref="D35:E36"/>
    <mergeCell ref="F35:N35"/>
    <mergeCell ref="H36:I36"/>
    <mergeCell ref="A30:O30"/>
    <mergeCell ref="A26:Q26"/>
    <mergeCell ref="A23:T23"/>
    <mergeCell ref="E4:H4"/>
    <mergeCell ref="A24:P24"/>
    <mergeCell ref="A22:L22"/>
    <mergeCell ref="A11:P11"/>
    <mergeCell ref="Q4:R4"/>
    <mergeCell ref="A28:Y28"/>
    <mergeCell ref="A2:Q2"/>
    <mergeCell ref="A21:L21"/>
    <mergeCell ref="A18:L18"/>
    <mergeCell ref="A14:U14"/>
    <mergeCell ref="A15:U15"/>
    <mergeCell ref="A4:C4"/>
    <mergeCell ref="A13:L13"/>
    <mergeCell ref="A10:L10"/>
    <mergeCell ref="A17:L17"/>
    <mergeCell ref="A12:L12"/>
  </mergeCells>
  <phoneticPr fontId="1" type="noConversion"/>
  <printOptions horizontalCentered="1"/>
  <pageMargins left="0.11811023622047245" right="0.11811023622047245" top="0.98425196850393704" bottom="0.47244094488188981" header="0.51181102362204722" footer="0.39370078740157483"/>
  <pageSetup paperSize="9" scale="75" orientation="landscape" horizontalDpi="300" verticalDpi="300" r:id="rId1"/>
  <headerFooter alignWithMargins="0"/>
  <rowBreaks count="1" manualBreakCount="1">
    <brk id="31" max="16383" man="1"/>
  </rowBreaks>
  <colBreaks count="1" manualBreakCount="1">
    <brk id="24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X54"/>
  <sheetViews>
    <sheetView topLeftCell="D1" zoomScale="75" zoomScaleNormal="75" workbookViewId="0">
      <selection activeCell="H64" sqref="H64"/>
    </sheetView>
  </sheetViews>
  <sheetFormatPr defaultColWidth="13.109375" defaultRowHeight="12"/>
  <cols>
    <col min="1" max="1" width="13.21875" style="2" bestFit="1" customWidth="1"/>
    <col min="2" max="2" width="13.21875" style="3" bestFit="1" customWidth="1"/>
    <col min="3" max="3" width="12.21875" style="3" customWidth="1"/>
    <col min="4" max="5" width="8.44140625" style="2" bestFit="1" customWidth="1"/>
    <col min="6" max="7" width="8.5546875" style="2" bestFit="1" customWidth="1"/>
    <col min="8" max="8" width="10.5546875" style="2" bestFit="1" customWidth="1"/>
    <col min="9" max="10" width="9.33203125" style="2" bestFit="1" customWidth="1"/>
    <col min="11" max="12" width="8.5546875" style="2" bestFit="1" customWidth="1"/>
    <col min="13" max="14" width="8.5546875" style="2" customWidth="1"/>
    <col min="15" max="15" width="6.21875" style="2" bestFit="1" customWidth="1"/>
    <col min="16" max="16" width="6.88671875" style="2" bestFit="1" customWidth="1"/>
    <col min="17" max="17" width="16.21875" style="2" customWidth="1"/>
    <col min="18" max="18" width="8.88671875" style="2" customWidth="1"/>
    <col min="19" max="22" width="6.6640625" style="1" bestFit="1" customWidth="1"/>
    <col min="23" max="24" width="6.21875" style="1" bestFit="1" customWidth="1"/>
    <col min="25" max="16384" width="13.109375" style="1"/>
  </cols>
  <sheetData>
    <row r="1" spans="1:24" ht="26.25" thickBot="1">
      <c r="A1" s="102" t="s">
        <v>37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</row>
    <row r="2" spans="1:24" ht="25.5" customHeight="1" thickBot="1">
      <c r="A2" s="21" t="s">
        <v>35</v>
      </c>
      <c r="B2" s="33" t="s">
        <v>106</v>
      </c>
      <c r="C2" s="158" t="s">
        <v>84</v>
      </c>
      <c r="D2" s="157"/>
      <c r="E2" s="157" t="s">
        <v>85</v>
      </c>
      <c r="F2" s="157"/>
      <c r="G2" s="157"/>
      <c r="H2" s="157"/>
      <c r="I2" s="89" t="s">
        <v>107</v>
      </c>
      <c r="J2" s="21"/>
      <c r="K2" s="21"/>
      <c r="L2" s="22"/>
      <c r="M2" s="22"/>
      <c r="N2" s="22"/>
      <c r="O2" s="22"/>
      <c r="P2" s="22"/>
      <c r="Q2" s="149" t="s">
        <v>72</v>
      </c>
      <c r="R2" s="150"/>
      <c r="S2" s="2"/>
    </row>
    <row r="3" spans="1:24" ht="36.75" thickBot="1">
      <c r="A3" s="23" t="s">
        <v>20</v>
      </c>
      <c r="B3" s="24" t="s">
        <v>21</v>
      </c>
      <c r="C3" s="24" t="s">
        <v>41</v>
      </c>
      <c r="D3" s="25" t="s">
        <v>22</v>
      </c>
      <c r="E3" s="25" t="s">
        <v>23</v>
      </c>
      <c r="F3" s="25" t="s">
        <v>24</v>
      </c>
      <c r="G3" s="25" t="s">
        <v>25</v>
      </c>
      <c r="H3" s="25" t="s">
        <v>26</v>
      </c>
      <c r="I3" s="25" t="s">
        <v>27</v>
      </c>
      <c r="J3" s="25" t="s">
        <v>28</v>
      </c>
      <c r="K3" s="25" t="s">
        <v>29</v>
      </c>
      <c r="L3" s="25" t="s">
        <v>30</v>
      </c>
      <c r="M3" s="25" t="s">
        <v>81</v>
      </c>
      <c r="N3" s="25" t="s">
        <v>102</v>
      </c>
      <c r="O3" s="26" t="s">
        <v>31</v>
      </c>
      <c r="P3" s="26" t="s">
        <v>32</v>
      </c>
      <c r="Q3" s="26" t="s">
        <v>47</v>
      </c>
      <c r="R3" s="26" t="s">
        <v>48</v>
      </c>
      <c r="S3" s="27" t="s">
        <v>112</v>
      </c>
      <c r="T3" s="27" t="s">
        <v>113</v>
      </c>
      <c r="U3" s="27" t="s">
        <v>108</v>
      </c>
      <c r="V3" s="27" t="s">
        <v>109</v>
      </c>
      <c r="W3" s="27" t="s">
        <v>110</v>
      </c>
      <c r="X3" s="27" t="s">
        <v>111</v>
      </c>
    </row>
    <row r="4" spans="1:24" ht="19.5" customHeight="1">
      <c r="A4" s="28" t="s">
        <v>33</v>
      </c>
      <c r="B4" s="29">
        <v>1234561234567</v>
      </c>
      <c r="C4" s="55" t="s">
        <v>42</v>
      </c>
      <c r="D4" s="28">
        <v>1</v>
      </c>
      <c r="E4" s="28">
        <v>1</v>
      </c>
      <c r="F4" s="28">
        <v>6</v>
      </c>
      <c r="G4" s="28" t="s">
        <v>63</v>
      </c>
      <c r="H4" s="28">
        <v>19810302</v>
      </c>
      <c r="I4" s="28">
        <v>20080401</v>
      </c>
      <c r="J4" s="28"/>
      <c r="K4" s="28">
        <v>9</v>
      </c>
      <c r="L4" s="28">
        <v>2</v>
      </c>
      <c r="M4" s="28"/>
      <c r="N4" s="28">
        <v>1</v>
      </c>
      <c r="O4" s="28"/>
      <c r="P4" s="28"/>
      <c r="Q4" s="65" t="s">
        <v>51</v>
      </c>
      <c r="R4" s="28" t="s">
        <v>69</v>
      </c>
      <c r="S4" s="66"/>
      <c r="T4" s="66"/>
      <c r="U4" s="66"/>
      <c r="V4" s="13">
        <v>752000</v>
      </c>
      <c r="W4" s="13">
        <v>752000</v>
      </c>
      <c r="X4" s="13">
        <v>752000</v>
      </c>
    </row>
    <row r="5" spans="1:24" ht="19.5" customHeight="1">
      <c r="A5" s="28" t="s">
        <v>33</v>
      </c>
      <c r="B5" s="29">
        <v>1234561234568</v>
      </c>
      <c r="C5" s="55" t="s">
        <v>43</v>
      </c>
      <c r="D5" s="28">
        <v>1</v>
      </c>
      <c r="E5" s="28">
        <v>2</v>
      </c>
      <c r="F5" s="28">
        <v>2</v>
      </c>
      <c r="G5" s="28" t="s">
        <v>64</v>
      </c>
      <c r="H5" s="28">
        <v>19930101</v>
      </c>
      <c r="I5" s="28">
        <v>20030101</v>
      </c>
      <c r="J5" s="28">
        <v>20090530</v>
      </c>
      <c r="K5" s="28">
        <v>9</v>
      </c>
      <c r="L5" s="28">
        <v>3</v>
      </c>
      <c r="M5" s="28">
        <v>35</v>
      </c>
      <c r="N5" s="28">
        <v>1</v>
      </c>
      <c r="O5" s="28"/>
      <c r="P5" s="28"/>
      <c r="Q5" s="65"/>
      <c r="R5" s="28"/>
      <c r="S5" s="13">
        <v>480000</v>
      </c>
      <c r="T5" s="13">
        <v>480000</v>
      </c>
      <c r="U5" s="13">
        <v>480000</v>
      </c>
      <c r="V5" s="13">
        <v>480000</v>
      </c>
      <c r="W5" s="13">
        <v>480000</v>
      </c>
      <c r="X5" s="13"/>
    </row>
    <row r="6" spans="1:24" ht="19.5" customHeight="1">
      <c r="A6" s="28" t="s">
        <v>33</v>
      </c>
      <c r="B6" s="29">
        <v>1234561234569</v>
      </c>
      <c r="C6" s="55" t="s">
        <v>44</v>
      </c>
      <c r="D6" s="28"/>
      <c r="E6" s="28"/>
      <c r="F6" s="28"/>
      <c r="G6" s="28"/>
      <c r="H6" s="28"/>
      <c r="I6" s="28">
        <v>20001115</v>
      </c>
      <c r="J6" s="28"/>
      <c r="K6" s="28">
        <v>9</v>
      </c>
      <c r="L6" s="28">
        <v>2</v>
      </c>
      <c r="M6" s="28">
        <v>40</v>
      </c>
      <c r="N6" s="28">
        <v>1</v>
      </c>
      <c r="O6" s="28"/>
      <c r="P6" s="28"/>
      <c r="Q6" s="65"/>
      <c r="R6" s="28"/>
      <c r="S6" s="13">
        <v>850000</v>
      </c>
      <c r="T6" s="13">
        <v>850000</v>
      </c>
      <c r="U6" s="13">
        <v>850000</v>
      </c>
      <c r="V6" s="13">
        <v>850000</v>
      </c>
      <c r="W6" s="13">
        <v>850000</v>
      </c>
      <c r="X6" s="13">
        <v>850000</v>
      </c>
    </row>
    <row r="7" spans="1:24" ht="19.5" customHeight="1">
      <c r="A7" s="28" t="s">
        <v>33</v>
      </c>
      <c r="B7" s="29">
        <v>1234561234560</v>
      </c>
      <c r="C7" s="55" t="s">
        <v>45</v>
      </c>
      <c r="D7" s="28">
        <v>3</v>
      </c>
      <c r="E7" s="28">
        <v>1</v>
      </c>
      <c r="F7" s="28">
        <v>11</v>
      </c>
      <c r="G7" s="28" t="s">
        <v>63</v>
      </c>
      <c r="H7" s="28">
        <v>19881012</v>
      </c>
      <c r="I7" s="28">
        <v>20090301</v>
      </c>
      <c r="J7" s="28"/>
      <c r="K7" s="28">
        <v>8</v>
      </c>
      <c r="L7" s="28">
        <v>2</v>
      </c>
      <c r="M7" s="28">
        <v>40</v>
      </c>
      <c r="N7" s="28">
        <v>1</v>
      </c>
      <c r="O7" s="28"/>
      <c r="P7" s="28"/>
      <c r="Q7" s="65"/>
      <c r="R7" s="28"/>
      <c r="S7" s="13"/>
      <c r="T7" s="13"/>
      <c r="U7" s="13">
        <v>752000</v>
      </c>
      <c r="V7" s="13">
        <v>800000</v>
      </c>
      <c r="W7" s="13">
        <v>850000</v>
      </c>
      <c r="X7" s="13">
        <v>850000</v>
      </c>
    </row>
    <row r="8" spans="1:24" ht="19.5" customHeight="1">
      <c r="A8" s="28" t="s">
        <v>33</v>
      </c>
      <c r="B8" s="29">
        <v>1234561234561</v>
      </c>
      <c r="C8" s="55" t="s">
        <v>52</v>
      </c>
      <c r="D8" s="28">
        <v>3</v>
      </c>
      <c r="E8" s="28">
        <v>1</v>
      </c>
      <c r="F8" s="28">
        <v>9</v>
      </c>
      <c r="G8" s="28" t="s">
        <v>63</v>
      </c>
      <c r="H8" s="28">
        <v>19921211</v>
      </c>
      <c r="I8" s="28">
        <v>20090101</v>
      </c>
      <c r="J8" s="28"/>
      <c r="K8" s="28">
        <v>8</v>
      </c>
      <c r="L8" s="28">
        <v>2</v>
      </c>
      <c r="M8" s="28"/>
      <c r="N8" s="28">
        <v>1</v>
      </c>
      <c r="O8" s="28"/>
      <c r="P8" s="28"/>
      <c r="Q8" s="65" t="s">
        <v>50</v>
      </c>
      <c r="R8" s="28" t="s">
        <v>70</v>
      </c>
      <c r="S8" s="66"/>
      <c r="T8" s="66"/>
      <c r="U8" s="66"/>
      <c r="V8" s="66"/>
      <c r="W8" s="66"/>
      <c r="X8" s="66"/>
    </row>
    <row r="9" spans="1:24" ht="19.5" customHeight="1">
      <c r="A9" s="28" t="s">
        <v>33</v>
      </c>
      <c r="B9" s="29">
        <v>1234561234562</v>
      </c>
      <c r="C9" s="154" t="s">
        <v>34</v>
      </c>
      <c r="D9" s="155"/>
      <c r="E9" s="155"/>
      <c r="F9" s="155"/>
      <c r="G9" s="155"/>
      <c r="H9" s="156"/>
      <c r="I9" s="28">
        <v>20000104</v>
      </c>
      <c r="J9" s="28"/>
      <c r="K9" s="28">
        <v>9</v>
      </c>
      <c r="L9" s="28">
        <v>2</v>
      </c>
      <c r="M9" s="86">
        <v>40</v>
      </c>
      <c r="N9" s="86">
        <v>1</v>
      </c>
      <c r="O9" s="154" t="s">
        <v>89</v>
      </c>
      <c r="P9" s="155"/>
      <c r="Q9" s="155"/>
      <c r="R9" s="156"/>
      <c r="S9" s="13">
        <v>752000</v>
      </c>
      <c r="T9" s="13">
        <v>752000</v>
      </c>
      <c r="U9" s="13">
        <v>752000</v>
      </c>
      <c r="V9" s="13">
        <v>752000</v>
      </c>
      <c r="W9" s="13">
        <v>752000</v>
      </c>
      <c r="X9" s="13">
        <v>752000</v>
      </c>
    </row>
    <row r="10" spans="1:24" ht="19.5" customHeight="1">
      <c r="A10" s="28" t="s">
        <v>33</v>
      </c>
      <c r="B10" s="29">
        <v>1234561234563</v>
      </c>
      <c r="C10" s="55" t="s">
        <v>54</v>
      </c>
      <c r="D10" s="28">
        <v>1</v>
      </c>
      <c r="E10" s="28">
        <v>1</v>
      </c>
      <c r="F10" s="28">
        <v>4</v>
      </c>
      <c r="G10" s="28" t="s">
        <v>63</v>
      </c>
      <c r="H10" s="28">
        <v>19810101</v>
      </c>
      <c r="I10" s="28">
        <v>19991020</v>
      </c>
      <c r="J10" s="28"/>
      <c r="K10" s="28">
        <v>9</v>
      </c>
      <c r="L10" s="28">
        <v>2</v>
      </c>
      <c r="M10" s="28">
        <v>40</v>
      </c>
      <c r="N10" s="28">
        <v>1</v>
      </c>
      <c r="O10" s="28"/>
      <c r="P10" s="28"/>
      <c r="Q10" s="28"/>
      <c r="R10" s="28"/>
      <c r="S10" s="13">
        <v>752000</v>
      </c>
      <c r="T10" s="13">
        <v>752000</v>
      </c>
      <c r="U10" s="13">
        <v>752000</v>
      </c>
      <c r="V10" s="13">
        <v>752000</v>
      </c>
      <c r="W10" s="13">
        <v>752000</v>
      </c>
      <c r="X10" s="13">
        <v>752000</v>
      </c>
    </row>
    <row r="11" spans="1:24" ht="19.5" customHeight="1">
      <c r="A11" s="28" t="s">
        <v>33</v>
      </c>
      <c r="B11" s="29">
        <v>1234561234564</v>
      </c>
      <c r="C11" s="55" t="s">
        <v>46</v>
      </c>
      <c r="D11" s="28">
        <v>1</v>
      </c>
      <c r="E11" s="28">
        <v>5</v>
      </c>
      <c r="F11" s="28">
        <v>2</v>
      </c>
      <c r="G11" s="28" t="s">
        <v>64</v>
      </c>
      <c r="H11" s="28">
        <v>19830115</v>
      </c>
      <c r="I11" s="28">
        <v>20001111</v>
      </c>
      <c r="J11" s="28">
        <v>20090630</v>
      </c>
      <c r="K11" s="28">
        <v>9</v>
      </c>
      <c r="L11" s="28" t="s">
        <v>80</v>
      </c>
      <c r="M11" s="28">
        <v>32</v>
      </c>
      <c r="N11" s="28">
        <v>2</v>
      </c>
      <c r="O11" s="28"/>
      <c r="P11" s="28">
        <v>3500</v>
      </c>
      <c r="Q11" s="28"/>
      <c r="R11" s="28"/>
      <c r="S11" s="13">
        <v>350000</v>
      </c>
      <c r="T11" s="13">
        <v>350000</v>
      </c>
      <c r="U11" s="13">
        <v>350000</v>
      </c>
      <c r="V11" s="13">
        <v>350000</v>
      </c>
      <c r="W11" s="13">
        <v>350000</v>
      </c>
      <c r="X11" s="13">
        <v>350000</v>
      </c>
    </row>
    <row r="12" spans="1:24" ht="19.5" customHeight="1">
      <c r="A12" s="28" t="s">
        <v>33</v>
      </c>
      <c r="B12" s="29">
        <v>1234561234564</v>
      </c>
      <c r="C12" s="55" t="s">
        <v>46</v>
      </c>
      <c r="D12" s="28">
        <v>1</v>
      </c>
      <c r="E12" s="28">
        <v>3</v>
      </c>
      <c r="F12" s="28">
        <v>5</v>
      </c>
      <c r="G12" s="28" t="s">
        <v>79</v>
      </c>
      <c r="H12" s="28">
        <v>19990115</v>
      </c>
      <c r="I12" s="28">
        <v>20031111</v>
      </c>
      <c r="J12" s="28">
        <v>20090630</v>
      </c>
      <c r="K12" s="28">
        <v>9</v>
      </c>
      <c r="L12" s="28">
        <v>3</v>
      </c>
      <c r="M12" s="28">
        <v>28</v>
      </c>
      <c r="N12" s="28">
        <v>2</v>
      </c>
      <c r="O12" s="28"/>
      <c r="P12" s="28">
        <v>3500</v>
      </c>
      <c r="Q12" s="28"/>
      <c r="R12" s="28"/>
      <c r="S12" s="13">
        <v>350000</v>
      </c>
      <c r="T12" s="13">
        <v>350000</v>
      </c>
      <c r="U12" s="13">
        <v>350000</v>
      </c>
      <c r="V12" s="13">
        <v>350000</v>
      </c>
      <c r="W12" s="13">
        <v>350000</v>
      </c>
      <c r="X12" s="13">
        <v>350000</v>
      </c>
    </row>
    <row r="13" spans="1:24" ht="12.75" thickBot="1"/>
    <row r="14" spans="1:24" ht="33.75" customHeight="1" thickBot="1">
      <c r="A14" s="1"/>
      <c r="B14" s="1"/>
      <c r="C14" s="151" t="s">
        <v>53</v>
      </c>
      <c r="D14" s="152"/>
      <c r="E14" s="152"/>
      <c r="F14" s="152"/>
      <c r="G14" s="152"/>
      <c r="H14" s="152"/>
      <c r="I14" s="153"/>
      <c r="K14" s="159" t="s">
        <v>82</v>
      </c>
      <c r="L14" s="159"/>
      <c r="M14" s="159"/>
      <c r="N14" s="159"/>
      <c r="O14" s="159"/>
      <c r="P14" s="159"/>
    </row>
    <row r="15" spans="1:24" ht="12" customHeight="1">
      <c r="A15" s="1"/>
      <c r="B15" s="1"/>
      <c r="C15" s="1"/>
      <c r="D15" s="1"/>
      <c r="E15" s="1"/>
      <c r="F15" s="1"/>
      <c r="G15" s="1"/>
    </row>
    <row r="54" spans="10:10">
      <c r="J54" s="2" t="s">
        <v>105</v>
      </c>
    </row>
  </sheetData>
  <mergeCells count="8">
    <mergeCell ref="A1:X1"/>
    <mergeCell ref="Q2:R2"/>
    <mergeCell ref="C14:I14"/>
    <mergeCell ref="C9:H9"/>
    <mergeCell ref="O9:R9"/>
    <mergeCell ref="E2:H2"/>
    <mergeCell ref="C2:D2"/>
    <mergeCell ref="K14:P14"/>
  </mergeCells>
  <phoneticPr fontId="1" type="noConversion"/>
  <printOptions horizontalCentered="1"/>
  <pageMargins left="0.17" right="0.28999999999999998" top="0.98425196850393704" bottom="0.98425196850393704" header="0.51181102362204722" footer="0.51181102362204722"/>
  <pageSetup paperSize="9" scale="55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Y80"/>
  <sheetViews>
    <sheetView topLeftCell="B1" zoomScale="80" workbookViewId="0">
      <selection activeCell="H10" sqref="H10"/>
    </sheetView>
  </sheetViews>
  <sheetFormatPr defaultRowHeight="12"/>
  <cols>
    <col min="1" max="1" width="3.88671875" style="1" hidden="1" customWidth="1"/>
    <col min="2" max="2" width="16.21875" style="1" bestFit="1" customWidth="1"/>
    <col min="3" max="3" width="22.44140625" style="2" customWidth="1"/>
    <col min="4" max="4" width="19.33203125" style="2" bestFit="1" customWidth="1"/>
    <col min="5" max="5" width="9.5546875" style="3" bestFit="1" customWidth="1"/>
    <col min="6" max="6" width="5.5546875" style="3" bestFit="1" customWidth="1"/>
    <col min="7" max="7" width="6.44140625" style="2" customWidth="1"/>
    <col min="8" max="8" width="8.109375" style="2" customWidth="1"/>
    <col min="9" max="9" width="11.77734375" style="2" bestFit="1" customWidth="1"/>
    <col min="10" max="11" width="8.33203125" style="2" bestFit="1" customWidth="1"/>
    <col min="12" max="12" width="7.44140625" style="2" bestFit="1" customWidth="1"/>
    <col min="13" max="15" width="9.33203125" style="2" customWidth="1"/>
    <col min="16" max="16" width="13.21875" style="2" customWidth="1"/>
    <col min="17" max="17" width="9.21875" style="2" customWidth="1"/>
    <col min="18" max="18" width="9" style="2" customWidth="1"/>
    <col min="19" max="19" width="11.77734375" style="2" customWidth="1"/>
    <col min="20" max="21" width="8.88671875" style="2"/>
    <col min="22" max="16384" width="8.88671875" style="1"/>
  </cols>
  <sheetData>
    <row r="2" spans="1:25" ht="25.5" customHeight="1">
      <c r="B2" s="160" t="s">
        <v>145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</row>
    <row r="3" spans="1:25" ht="7.5" customHeight="1" thickBot="1"/>
    <row r="4" spans="1:25" ht="26.25" customHeight="1" thickBot="1">
      <c r="B4" s="35" t="s">
        <v>1</v>
      </c>
      <c r="C4" s="34"/>
      <c r="D4" s="57" t="s">
        <v>87</v>
      </c>
      <c r="E4" s="161" t="s">
        <v>88</v>
      </c>
      <c r="F4" s="161"/>
      <c r="G4" s="161"/>
      <c r="H4" s="161"/>
      <c r="I4" s="1" t="s">
        <v>103</v>
      </c>
      <c r="L4" s="162" t="s">
        <v>143</v>
      </c>
      <c r="M4" s="162"/>
      <c r="N4" s="157"/>
      <c r="O4" s="157"/>
      <c r="R4" s="113" t="s">
        <v>49</v>
      </c>
      <c r="S4" s="114"/>
      <c r="U4" s="4"/>
    </row>
    <row r="5" spans="1:25" ht="47.25" customHeight="1" thickBot="1">
      <c r="A5" s="44" t="s">
        <v>36</v>
      </c>
      <c r="B5" s="5" t="s">
        <v>0</v>
      </c>
      <c r="C5" s="30" t="s">
        <v>3</v>
      </c>
      <c r="D5" s="30" t="s">
        <v>39</v>
      </c>
      <c r="E5" s="31" t="s">
        <v>9</v>
      </c>
      <c r="F5" s="31" t="s">
        <v>8</v>
      </c>
      <c r="G5" s="31" t="s">
        <v>4</v>
      </c>
      <c r="H5" s="31" t="s">
        <v>7</v>
      </c>
      <c r="I5" s="30" t="s">
        <v>5</v>
      </c>
      <c r="J5" s="30" t="s">
        <v>6</v>
      </c>
      <c r="K5" s="32" t="s">
        <v>2</v>
      </c>
      <c r="L5" s="31" t="s">
        <v>10</v>
      </c>
      <c r="M5" s="31" t="s">
        <v>12</v>
      </c>
      <c r="N5" s="31" t="s">
        <v>78</v>
      </c>
      <c r="O5" s="31" t="s">
        <v>104</v>
      </c>
      <c r="P5" s="6" t="s">
        <v>98</v>
      </c>
      <c r="Q5" s="6" t="s">
        <v>99</v>
      </c>
      <c r="R5" s="7" t="s">
        <v>100</v>
      </c>
      <c r="S5" s="7" t="s">
        <v>101</v>
      </c>
      <c r="T5" s="6" t="s">
        <v>144</v>
      </c>
      <c r="U5" s="6" t="s">
        <v>137</v>
      </c>
      <c r="V5" s="6" t="s">
        <v>138</v>
      </c>
      <c r="W5" s="6" t="s">
        <v>139</v>
      </c>
      <c r="X5" s="6" t="s">
        <v>140</v>
      </c>
      <c r="Y5" s="6" t="s">
        <v>141</v>
      </c>
    </row>
    <row r="6" spans="1:25" ht="22.5" customHeight="1">
      <c r="A6" s="2">
        <f>IF(E6&gt;0,1,0)</f>
        <v>0</v>
      </c>
      <c r="B6" s="36"/>
      <c r="C6" s="54"/>
      <c r="D6" s="54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6"/>
      <c r="U6" s="46"/>
      <c r="V6" s="46"/>
      <c r="W6" s="46"/>
      <c r="X6" s="46"/>
      <c r="Y6" s="61"/>
    </row>
    <row r="7" spans="1:25" ht="22.5" customHeight="1">
      <c r="A7" s="2">
        <f>IF(E7&gt;0,A6+1,0)</f>
        <v>0</v>
      </c>
      <c r="B7" s="36"/>
      <c r="C7" s="54"/>
      <c r="D7" s="54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6"/>
      <c r="U7" s="46"/>
      <c r="V7" s="46"/>
      <c r="W7" s="46"/>
      <c r="X7" s="46"/>
      <c r="Y7" s="47"/>
    </row>
    <row r="8" spans="1:25" ht="22.5" customHeight="1">
      <c r="A8" s="2">
        <f>IF(E8&gt;0,MAX(A$6:A7)+1,0)</f>
        <v>0</v>
      </c>
      <c r="B8" s="36"/>
      <c r="C8" s="54"/>
      <c r="D8" s="54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6"/>
      <c r="U8" s="46"/>
      <c r="V8" s="46"/>
      <c r="W8" s="46"/>
      <c r="X8" s="46"/>
      <c r="Y8" s="47"/>
    </row>
    <row r="9" spans="1:25" ht="22.5" customHeight="1">
      <c r="A9" s="2">
        <f>IF(E9&gt;0,MAX(A$6:A8)+1,0)</f>
        <v>0</v>
      </c>
      <c r="B9" s="36"/>
      <c r="C9" s="54"/>
      <c r="D9" s="54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6"/>
      <c r="U9" s="46"/>
      <c r="V9" s="46"/>
      <c r="W9" s="46"/>
      <c r="X9" s="46"/>
      <c r="Y9" s="47"/>
    </row>
    <row r="10" spans="1:25" ht="22.5" customHeight="1">
      <c r="A10" s="2">
        <f>IF(E10&gt;0,MAX(A$6:A9)+1,0)</f>
        <v>0</v>
      </c>
      <c r="B10" s="36"/>
      <c r="C10" s="54"/>
      <c r="D10" s="54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6"/>
      <c r="U10" s="46"/>
      <c r="V10" s="46"/>
      <c r="W10" s="46"/>
      <c r="X10" s="46"/>
      <c r="Y10" s="47"/>
    </row>
    <row r="11" spans="1:25" ht="22.5" customHeight="1">
      <c r="A11" s="2">
        <f>IF(E11&gt;0,MAX(A$6:A10)+1,0)</f>
        <v>0</v>
      </c>
      <c r="B11" s="36"/>
      <c r="C11" s="54"/>
      <c r="D11" s="54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6"/>
      <c r="U11" s="46"/>
      <c r="V11" s="46"/>
      <c r="W11" s="46"/>
      <c r="X11" s="46"/>
      <c r="Y11" s="47"/>
    </row>
    <row r="12" spans="1:25" ht="22.5" customHeight="1">
      <c r="A12" s="2">
        <f>IF(E12&gt;0,MAX(A$6:A11)+1,0)</f>
        <v>0</v>
      </c>
      <c r="B12" s="36"/>
      <c r="C12" s="54"/>
      <c r="D12" s="54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6"/>
      <c r="U12" s="46"/>
      <c r="V12" s="46"/>
      <c r="W12" s="46"/>
      <c r="X12" s="46"/>
      <c r="Y12" s="47"/>
    </row>
    <row r="13" spans="1:25" ht="22.5" customHeight="1">
      <c r="A13" s="2">
        <f>IF(E13&gt;0,MAX(A$6:A12)+1,0)</f>
        <v>0</v>
      </c>
      <c r="B13" s="36"/>
      <c r="C13" s="54"/>
      <c r="D13" s="54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6"/>
      <c r="U13" s="46"/>
      <c r="V13" s="46"/>
      <c r="W13" s="46"/>
      <c r="X13" s="46"/>
      <c r="Y13" s="47"/>
    </row>
    <row r="14" spans="1:25" ht="22.5" customHeight="1">
      <c r="A14" s="2">
        <f>IF(E14&gt;0,MAX(A$6:A13)+1,0)</f>
        <v>0</v>
      </c>
      <c r="B14" s="36"/>
      <c r="C14" s="54"/>
      <c r="D14" s="54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6"/>
      <c r="U14" s="46"/>
      <c r="V14" s="46"/>
      <c r="W14" s="46"/>
      <c r="X14" s="46"/>
      <c r="Y14" s="47"/>
    </row>
    <row r="15" spans="1:25" ht="22.5" customHeight="1">
      <c r="A15" s="2">
        <f>IF(E15&gt;0,MAX(A$6:A14)+1,0)</f>
        <v>0</v>
      </c>
      <c r="B15" s="36"/>
      <c r="C15" s="54"/>
      <c r="D15" s="54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6"/>
      <c r="U15" s="46"/>
      <c r="V15" s="46"/>
      <c r="W15" s="46"/>
      <c r="X15" s="46"/>
      <c r="Y15" s="47"/>
    </row>
    <row r="16" spans="1:25" ht="22.5" customHeight="1">
      <c r="A16" s="2">
        <f>IF(E16&gt;0,MAX(A$6:A15)+1,0)</f>
        <v>0</v>
      </c>
      <c r="B16" s="36"/>
      <c r="C16" s="54"/>
      <c r="D16" s="55"/>
      <c r="E16" s="55"/>
      <c r="F16" s="55"/>
      <c r="G16" s="37"/>
      <c r="H16" s="37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6"/>
      <c r="U16" s="46"/>
      <c r="V16" s="46"/>
      <c r="W16" s="46"/>
      <c r="X16" s="46"/>
      <c r="Y16" s="47"/>
    </row>
    <row r="17" spans="1:25" ht="22.5" customHeight="1">
      <c r="A17" s="2">
        <f>IF(E17&gt;0,MAX(A$6:A16)+1,0)</f>
        <v>0</v>
      </c>
      <c r="B17" s="36"/>
      <c r="C17" s="54"/>
      <c r="D17" s="55"/>
      <c r="E17" s="37"/>
      <c r="F17" s="37"/>
      <c r="G17" s="37"/>
      <c r="H17" s="37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6"/>
      <c r="U17" s="46"/>
      <c r="V17" s="46"/>
      <c r="W17" s="46"/>
      <c r="X17" s="46"/>
      <c r="Y17" s="47"/>
    </row>
    <row r="18" spans="1:25" ht="22.5" customHeight="1">
      <c r="A18" s="2">
        <f>IF(E18&gt;0,MAX(A$6:A17)+1,0)</f>
        <v>0</v>
      </c>
      <c r="B18" s="36"/>
      <c r="C18" s="54"/>
      <c r="D18" s="54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6"/>
      <c r="U18" s="46"/>
      <c r="V18" s="46"/>
      <c r="W18" s="46"/>
      <c r="X18" s="46"/>
      <c r="Y18" s="47"/>
    </row>
    <row r="19" spans="1:25" ht="22.5" customHeight="1">
      <c r="A19" s="2">
        <f>IF(E19&gt;0,MAX(A$6:A18)+1,0)</f>
        <v>0</v>
      </c>
      <c r="B19" s="36"/>
      <c r="C19" s="54"/>
      <c r="D19" s="54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6"/>
      <c r="U19" s="46"/>
      <c r="V19" s="46"/>
      <c r="W19" s="46"/>
      <c r="X19" s="46"/>
      <c r="Y19" s="47"/>
    </row>
    <row r="20" spans="1:25" ht="22.5" customHeight="1">
      <c r="A20" s="2">
        <f>IF(E20&gt;0,MAX(A$6:A19)+1,0)</f>
        <v>0</v>
      </c>
      <c r="B20" s="36"/>
      <c r="C20" s="54"/>
      <c r="D20" s="54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6"/>
      <c r="U20" s="46"/>
      <c r="V20" s="46"/>
      <c r="W20" s="46"/>
      <c r="X20" s="46"/>
      <c r="Y20" s="47"/>
    </row>
    <row r="21" spans="1:25" ht="22.5" customHeight="1">
      <c r="A21" s="2">
        <f>IF(E21&gt;0,MAX(A$6:A20)+1,0)</f>
        <v>0</v>
      </c>
      <c r="B21" s="36"/>
      <c r="C21" s="54"/>
      <c r="D21" s="54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6"/>
      <c r="U21" s="46"/>
      <c r="V21" s="46"/>
      <c r="W21" s="46"/>
      <c r="X21" s="46"/>
      <c r="Y21" s="47"/>
    </row>
    <row r="22" spans="1:25" ht="22.5" customHeight="1">
      <c r="A22" s="2">
        <f>IF(E22&gt;0,MAX(A$6:A21)+1,0)</f>
        <v>0</v>
      </c>
      <c r="B22" s="36"/>
      <c r="C22" s="54"/>
      <c r="D22" s="54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6"/>
      <c r="U22" s="46"/>
      <c r="V22" s="46"/>
      <c r="W22" s="46"/>
      <c r="X22" s="46"/>
      <c r="Y22" s="47"/>
    </row>
    <row r="23" spans="1:25" ht="22.5" customHeight="1">
      <c r="A23" s="2">
        <f>IF(E23&gt;0,MAX(A$6:A22)+1,0)</f>
        <v>0</v>
      </c>
      <c r="B23" s="36"/>
      <c r="C23" s="54"/>
      <c r="D23" s="54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6"/>
      <c r="U23" s="46"/>
      <c r="V23" s="46"/>
      <c r="W23" s="46"/>
      <c r="X23" s="46"/>
      <c r="Y23" s="47"/>
    </row>
    <row r="24" spans="1:25" ht="22.5" customHeight="1">
      <c r="A24" s="2">
        <f>IF(E24&gt;0,MAX(A$6:A23)+1,0)</f>
        <v>0</v>
      </c>
      <c r="B24" s="36"/>
      <c r="C24" s="54"/>
      <c r="D24" s="54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6"/>
      <c r="U24" s="46"/>
      <c r="V24" s="46"/>
      <c r="W24" s="46"/>
      <c r="X24" s="46"/>
      <c r="Y24" s="47"/>
    </row>
    <row r="25" spans="1:25" ht="22.5" customHeight="1">
      <c r="A25" s="2">
        <f>IF(E25&gt;0,MAX(A$6:A24)+1,0)</f>
        <v>0</v>
      </c>
      <c r="B25" s="36"/>
      <c r="C25" s="54"/>
      <c r="D25" s="54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6"/>
      <c r="U25" s="46"/>
      <c r="V25" s="46"/>
      <c r="W25" s="46"/>
      <c r="X25" s="46"/>
      <c r="Y25" s="47"/>
    </row>
    <row r="26" spans="1:25" ht="22.5" customHeight="1">
      <c r="A26" s="2">
        <f>IF(E26&gt;0,MAX(A$6:A25)+1,0)</f>
        <v>0</v>
      </c>
      <c r="B26" s="36"/>
      <c r="C26" s="54"/>
      <c r="D26" s="54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6"/>
      <c r="U26" s="46"/>
      <c r="V26" s="46"/>
      <c r="W26" s="46"/>
      <c r="X26" s="46"/>
      <c r="Y26" s="47"/>
    </row>
    <row r="27" spans="1:25" ht="22.5" customHeight="1">
      <c r="A27" s="2">
        <f>IF(E27&gt;0,MAX(A$6:A26)+1,0)</f>
        <v>0</v>
      </c>
      <c r="B27" s="36"/>
      <c r="C27" s="54"/>
      <c r="D27" s="54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6"/>
      <c r="U27" s="46"/>
      <c r="V27" s="46"/>
      <c r="W27" s="46"/>
      <c r="X27" s="46"/>
      <c r="Y27" s="47"/>
    </row>
    <row r="28" spans="1:25" ht="22.5" customHeight="1">
      <c r="A28" s="2">
        <f>IF(E28&gt;0,MAX(A$6:A27)+1,0)</f>
        <v>0</v>
      </c>
      <c r="B28" s="36"/>
      <c r="C28" s="54"/>
      <c r="D28" s="54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6"/>
      <c r="U28" s="46"/>
      <c r="V28" s="46"/>
      <c r="W28" s="46"/>
      <c r="X28" s="46"/>
      <c r="Y28" s="47"/>
    </row>
    <row r="29" spans="1:25" ht="22.5" customHeight="1">
      <c r="A29" s="2">
        <f>IF(E29&gt;0,MAX(A$6:A28)+1,0)</f>
        <v>0</v>
      </c>
      <c r="B29" s="36"/>
      <c r="C29" s="54"/>
      <c r="D29" s="54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6"/>
      <c r="U29" s="46"/>
      <c r="V29" s="46"/>
      <c r="W29" s="46"/>
      <c r="X29" s="46"/>
      <c r="Y29" s="47"/>
    </row>
    <row r="30" spans="1:25" ht="22.5" customHeight="1">
      <c r="A30" s="2">
        <f>IF(E30&gt;0,MAX(A$6:A29)+1,0)</f>
        <v>0</v>
      </c>
      <c r="B30" s="36"/>
      <c r="C30" s="54"/>
      <c r="D30" s="54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6"/>
      <c r="U30" s="46"/>
      <c r="V30" s="46"/>
      <c r="W30" s="46"/>
      <c r="X30" s="46"/>
      <c r="Y30" s="47"/>
    </row>
    <row r="31" spans="1:25" ht="22.5" customHeight="1">
      <c r="A31" s="2">
        <f>IF(E31&gt;0,MAX(A$6:A30)+1,0)</f>
        <v>0</v>
      </c>
      <c r="B31" s="36"/>
      <c r="C31" s="54"/>
      <c r="D31" s="54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6"/>
      <c r="U31" s="46"/>
      <c r="V31" s="46"/>
      <c r="W31" s="46"/>
      <c r="X31" s="46"/>
      <c r="Y31" s="47"/>
    </row>
    <row r="32" spans="1:25" ht="22.5" customHeight="1">
      <c r="A32" s="2">
        <f>IF(E32&gt;0,MAX(A$6:A31)+1,0)</f>
        <v>0</v>
      </c>
      <c r="B32" s="36"/>
      <c r="C32" s="54"/>
      <c r="D32" s="54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6"/>
      <c r="U32" s="46"/>
      <c r="V32" s="46"/>
      <c r="W32" s="46"/>
      <c r="X32" s="46"/>
      <c r="Y32" s="47"/>
    </row>
    <row r="33" spans="1:25" ht="22.5" customHeight="1">
      <c r="A33" s="2">
        <f>IF(E33&gt;0,MAX(A$6:A32)+1,0)</f>
        <v>0</v>
      </c>
      <c r="B33" s="36"/>
      <c r="C33" s="54"/>
      <c r="D33" s="54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6"/>
      <c r="U33" s="46"/>
      <c r="V33" s="46"/>
      <c r="W33" s="46"/>
      <c r="X33" s="46"/>
      <c r="Y33" s="47"/>
    </row>
    <row r="34" spans="1:25" ht="22.5" customHeight="1">
      <c r="A34" s="2">
        <f>IF(E34&gt;0,MAX(A$6:A33)+1,0)</f>
        <v>0</v>
      </c>
      <c r="B34" s="36"/>
      <c r="C34" s="54"/>
      <c r="D34" s="54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6"/>
      <c r="U34" s="46"/>
      <c r="V34" s="46"/>
      <c r="W34" s="46"/>
      <c r="X34" s="46"/>
      <c r="Y34" s="47"/>
    </row>
    <row r="35" spans="1:25" ht="22.5" customHeight="1">
      <c r="A35" s="2">
        <f>IF(E35&gt;0,MAX(A$6:A34)+1,0)</f>
        <v>0</v>
      </c>
      <c r="B35" s="36"/>
      <c r="C35" s="54"/>
      <c r="D35" s="54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/>
      <c r="U35" s="46"/>
      <c r="V35" s="46"/>
      <c r="W35" s="46"/>
      <c r="X35" s="46"/>
      <c r="Y35" s="47"/>
    </row>
    <row r="36" spans="1:25" ht="22.5" customHeight="1">
      <c r="A36" s="2">
        <f>IF(E36&gt;0,MAX(A$6:A35)+1,0)</f>
        <v>0</v>
      </c>
      <c r="B36" s="36"/>
      <c r="C36" s="54"/>
      <c r="D36" s="54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6"/>
      <c r="U36" s="46"/>
      <c r="V36" s="46"/>
      <c r="W36" s="46"/>
      <c r="X36" s="46"/>
      <c r="Y36" s="47"/>
    </row>
    <row r="37" spans="1:25" ht="22.5" customHeight="1">
      <c r="A37" s="2">
        <f>IF(E37&gt;0,MAX(A$6:A36)+1,0)</f>
        <v>0</v>
      </c>
      <c r="B37" s="36"/>
      <c r="C37" s="54"/>
      <c r="D37" s="54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/>
      <c r="U37" s="46"/>
      <c r="V37" s="46"/>
      <c r="W37" s="46"/>
      <c r="X37" s="46"/>
      <c r="Y37" s="47"/>
    </row>
    <row r="38" spans="1:25" ht="22.5" customHeight="1">
      <c r="A38" s="2">
        <f>IF(E38&gt;0,MAX(A$6:A37)+1,0)</f>
        <v>0</v>
      </c>
      <c r="B38" s="36"/>
      <c r="C38" s="54"/>
      <c r="D38" s="54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6"/>
      <c r="U38" s="46"/>
      <c r="V38" s="46"/>
      <c r="W38" s="46"/>
      <c r="X38" s="46"/>
      <c r="Y38" s="47"/>
    </row>
    <row r="39" spans="1:25" ht="22.5" customHeight="1">
      <c r="A39" s="2">
        <f>IF(E39&gt;0,MAX(A$6:A38)+1,0)</f>
        <v>0</v>
      </c>
      <c r="B39" s="36"/>
      <c r="C39" s="54"/>
      <c r="D39" s="5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6"/>
      <c r="U39" s="46"/>
      <c r="V39" s="46"/>
      <c r="W39" s="46"/>
      <c r="X39" s="46"/>
      <c r="Y39" s="47"/>
    </row>
    <row r="40" spans="1:25" ht="22.5" customHeight="1">
      <c r="A40" s="2">
        <f>IF(E40&gt;0,MAX(A$6:A39)+1,0)</f>
        <v>0</v>
      </c>
      <c r="B40" s="36"/>
      <c r="C40" s="54"/>
      <c r="D40" s="54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6"/>
      <c r="U40" s="46"/>
      <c r="V40" s="46"/>
      <c r="W40" s="46"/>
      <c r="X40" s="46"/>
      <c r="Y40" s="47"/>
    </row>
    <row r="41" spans="1:25" ht="22.5" customHeight="1">
      <c r="A41" s="2">
        <f>IF(E41&gt;0,MAX(A$6:A40)+1,0)</f>
        <v>0</v>
      </c>
      <c r="B41" s="36"/>
      <c r="C41" s="54"/>
      <c r="D41" s="5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6"/>
      <c r="U41" s="46"/>
      <c r="V41" s="46"/>
      <c r="W41" s="46"/>
      <c r="X41" s="46"/>
      <c r="Y41" s="47"/>
    </row>
    <row r="42" spans="1:25" ht="22.5" customHeight="1">
      <c r="A42" s="2">
        <f>IF(E42&gt;0,MAX(A$6:A41)+1,0)</f>
        <v>0</v>
      </c>
      <c r="B42" s="36"/>
      <c r="C42" s="54"/>
      <c r="D42" s="54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6"/>
      <c r="U42" s="46"/>
      <c r="V42" s="46"/>
      <c r="W42" s="46"/>
      <c r="X42" s="46"/>
      <c r="Y42" s="47"/>
    </row>
    <row r="43" spans="1:25" ht="22.5" customHeight="1">
      <c r="A43" s="2">
        <f>IF(E43&gt;0,MAX(A$6:A42)+1,0)</f>
        <v>0</v>
      </c>
      <c r="B43" s="36"/>
      <c r="C43" s="54"/>
      <c r="D43" s="5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6"/>
      <c r="U43" s="46"/>
      <c r="V43" s="46"/>
      <c r="W43" s="46"/>
      <c r="X43" s="46"/>
      <c r="Y43" s="47"/>
    </row>
    <row r="44" spans="1:25" ht="22.5" customHeight="1">
      <c r="A44" s="2">
        <f>IF(E44&gt;0,MAX(A$6:A43)+1,0)</f>
        <v>0</v>
      </c>
      <c r="B44" s="36"/>
      <c r="C44" s="54"/>
      <c r="D44" s="54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6"/>
      <c r="U44" s="46"/>
      <c r="V44" s="46"/>
      <c r="W44" s="46"/>
      <c r="X44" s="46"/>
      <c r="Y44" s="47"/>
    </row>
    <row r="45" spans="1:25" ht="22.5" customHeight="1">
      <c r="A45" s="2">
        <f>IF(E45&gt;0,MAX(A$6:A44)+1,0)</f>
        <v>0</v>
      </c>
      <c r="B45" s="36"/>
      <c r="C45" s="54"/>
      <c r="D45" s="54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6"/>
      <c r="U45" s="46"/>
      <c r="V45" s="46"/>
      <c r="W45" s="46"/>
      <c r="X45" s="46"/>
      <c r="Y45" s="47"/>
    </row>
    <row r="46" spans="1:25" ht="22.5" customHeight="1">
      <c r="A46" s="2">
        <f>IF(E46&gt;0,MAX(A$6:A45)+1,0)</f>
        <v>0</v>
      </c>
      <c r="B46" s="36"/>
      <c r="C46" s="54"/>
      <c r="D46" s="54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6"/>
      <c r="U46" s="46"/>
      <c r="V46" s="46"/>
      <c r="W46" s="46"/>
      <c r="X46" s="46"/>
      <c r="Y46" s="47"/>
    </row>
    <row r="47" spans="1:25" ht="22.5" customHeight="1">
      <c r="A47" s="2">
        <f>IF(E47&gt;0,MAX(A$6:A46)+1,0)</f>
        <v>0</v>
      </c>
      <c r="B47" s="36"/>
      <c r="C47" s="54"/>
      <c r="D47" s="5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6"/>
      <c r="U47" s="46"/>
      <c r="V47" s="46"/>
      <c r="W47" s="46"/>
      <c r="X47" s="46"/>
      <c r="Y47" s="47"/>
    </row>
    <row r="48" spans="1:25" ht="22.5" customHeight="1">
      <c r="A48" s="2">
        <f>IF(E48&gt;0,MAX(A$6:A47)+1,0)</f>
        <v>0</v>
      </c>
      <c r="B48" s="36"/>
      <c r="C48" s="54"/>
      <c r="D48" s="54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6"/>
      <c r="U48" s="46"/>
      <c r="V48" s="46"/>
      <c r="W48" s="46"/>
      <c r="X48" s="46"/>
      <c r="Y48" s="47"/>
    </row>
    <row r="49" spans="1:25" ht="22.5" customHeight="1">
      <c r="A49" s="2">
        <f>IF(E49&gt;0,MAX(A$6:A48)+1,0)</f>
        <v>0</v>
      </c>
      <c r="B49" s="36"/>
      <c r="C49" s="54"/>
      <c r="D49" s="54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6"/>
      <c r="U49" s="46"/>
      <c r="V49" s="46"/>
      <c r="W49" s="46"/>
      <c r="X49" s="46"/>
      <c r="Y49" s="47"/>
    </row>
    <row r="50" spans="1:25" ht="22.5" customHeight="1">
      <c r="A50" s="2">
        <f>IF(E50&gt;0,MAX(A$6:A49)+1,0)</f>
        <v>0</v>
      </c>
      <c r="B50" s="36"/>
      <c r="C50" s="55"/>
      <c r="D50" s="55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48"/>
      <c r="U50" s="48"/>
      <c r="V50" s="48"/>
      <c r="W50" s="48"/>
      <c r="X50" s="48"/>
      <c r="Y50" s="49"/>
    </row>
    <row r="51" spans="1:25" ht="22.5" customHeight="1">
      <c r="A51" s="2">
        <f>IF(E51&gt;0,MAX(A$6:A50)+1,0)</f>
        <v>0</v>
      </c>
      <c r="B51" s="36"/>
      <c r="C51" s="55"/>
      <c r="D51" s="55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48"/>
      <c r="U51" s="48"/>
      <c r="V51" s="48"/>
      <c r="W51" s="48"/>
      <c r="X51" s="48"/>
      <c r="Y51" s="49"/>
    </row>
    <row r="52" spans="1:25" ht="22.5" customHeight="1">
      <c r="A52" s="2">
        <f>IF(E52&gt;0,MAX(A$6:A51)+1,0)</f>
        <v>0</v>
      </c>
      <c r="B52" s="36"/>
      <c r="C52" s="79"/>
      <c r="D52" s="79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77"/>
      <c r="U52" s="77"/>
      <c r="V52" s="77"/>
      <c r="W52" s="77"/>
      <c r="X52" s="77"/>
      <c r="Y52" s="78"/>
    </row>
    <row r="53" spans="1:25" ht="22.5" customHeight="1">
      <c r="A53" s="2">
        <f>IF(E53&gt;0,MAX(A$6:A52)+1,0)</f>
        <v>0</v>
      </c>
      <c r="B53" s="36"/>
      <c r="C53" s="79"/>
      <c r="D53" s="79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77"/>
      <c r="U53" s="77"/>
      <c r="V53" s="77"/>
      <c r="W53" s="77"/>
      <c r="X53" s="77"/>
      <c r="Y53" s="78"/>
    </row>
    <row r="54" spans="1:25" ht="22.5" customHeight="1">
      <c r="A54" s="2">
        <f>IF(E54&gt;0,MAX(A$6:A53)+1,0)</f>
        <v>0</v>
      </c>
      <c r="B54" s="36"/>
      <c r="C54" s="79"/>
      <c r="D54" s="79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77"/>
      <c r="U54" s="77"/>
      <c r="V54" s="77"/>
      <c r="W54" s="77"/>
      <c r="X54" s="77"/>
      <c r="Y54" s="78"/>
    </row>
    <row r="55" spans="1:25" ht="22.5" customHeight="1">
      <c r="A55" s="2">
        <f>IF(E55&gt;0,MAX(A$6:A54)+1,0)</f>
        <v>0</v>
      </c>
      <c r="B55" s="36"/>
      <c r="C55" s="79"/>
      <c r="D55" s="79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77"/>
      <c r="U55" s="77"/>
      <c r="V55" s="77"/>
      <c r="W55" s="77"/>
      <c r="X55" s="77"/>
      <c r="Y55" s="78"/>
    </row>
    <row r="56" spans="1:25" ht="22.5" customHeight="1">
      <c r="A56" s="2">
        <f>IF(E56&gt;0,MAX(A$6:A55)+1,0)</f>
        <v>0</v>
      </c>
      <c r="B56" s="36"/>
      <c r="C56" s="79"/>
      <c r="D56" s="79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77"/>
      <c r="U56" s="77"/>
      <c r="V56" s="77"/>
      <c r="W56" s="77"/>
      <c r="X56" s="77"/>
      <c r="Y56" s="78"/>
    </row>
    <row r="57" spans="1:25" ht="22.5" customHeight="1">
      <c r="A57" s="2">
        <f>IF(E57&gt;0,MAX(A$6:A56)+1,0)</f>
        <v>0</v>
      </c>
      <c r="B57" s="36"/>
      <c r="C57" s="79"/>
      <c r="D57" s="79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77"/>
      <c r="U57" s="77"/>
      <c r="V57" s="77"/>
      <c r="W57" s="77"/>
      <c r="X57" s="77"/>
      <c r="Y57" s="78"/>
    </row>
    <row r="58" spans="1:25" ht="22.5" customHeight="1">
      <c r="A58" s="2">
        <f>IF(E58&gt;0,MAX(A$6:A57)+1,0)</f>
        <v>0</v>
      </c>
      <c r="B58" s="36"/>
      <c r="C58" s="79"/>
      <c r="D58" s="79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77"/>
      <c r="U58" s="77"/>
      <c r="V58" s="77"/>
      <c r="W58" s="77"/>
      <c r="X58" s="77"/>
      <c r="Y58" s="78"/>
    </row>
    <row r="59" spans="1:25" ht="22.5" customHeight="1">
      <c r="A59" s="2">
        <f>IF(E59&gt;0,MAX(A$6:A58)+1,0)</f>
        <v>0</v>
      </c>
      <c r="B59" s="36"/>
      <c r="C59" s="79"/>
      <c r="D59" s="79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77"/>
      <c r="U59" s="77"/>
      <c r="V59" s="77"/>
      <c r="W59" s="77"/>
      <c r="X59" s="77"/>
      <c r="Y59" s="78"/>
    </row>
    <row r="60" spans="1:25" ht="22.5" customHeight="1">
      <c r="A60" s="2">
        <f>IF(E60&gt;0,MAX(A$6:A59)+1,0)</f>
        <v>0</v>
      </c>
      <c r="B60" s="36"/>
      <c r="C60" s="79"/>
      <c r="D60" s="79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77"/>
      <c r="U60" s="77"/>
      <c r="V60" s="77"/>
      <c r="W60" s="77"/>
      <c r="X60" s="77"/>
      <c r="Y60" s="78"/>
    </row>
    <row r="61" spans="1:25" ht="22.5" customHeight="1">
      <c r="A61" s="2">
        <f>IF(E61&gt;0,MAX(A$6:A60)+1,0)</f>
        <v>0</v>
      </c>
      <c r="B61" s="36"/>
      <c r="C61" s="79"/>
      <c r="D61" s="79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77"/>
      <c r="U61" s="77"/>
      <c r="V61" s="77"/>
      <c r="W61" s="77"/>
      <c r="X61" s="77"/>
      <c r="Y61" s="78"/>
    </row>
    <row r="62" spans="1:25" ht="22.5" customHeight="1">
      <c r="A62" s="2">
        <f>IF(E62&gt;0,MAX(A$6:A61)+1,0)</f>
        <v>0</v>
      </c>
      <c r="B62" s="36"/>
      <c r="C62" s="79"/>
      <c r="D62" s="79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77"/>
      <c r="U62" s="77"/>
      <c r="V62" s="77"/>
      <c r="W62" s="77"/>
      <c r="X62" s="77"/>
      <c r="Y62" s="78"/>
    </row>
    <row r="63" spans="1:25" ht="22.5" customHeight="1">
      <c r="A63" s="2">
        <f>IF(E63&gt;0,MAX(A$6:A62)+1,0)</f>
        <v>0</v>
      </c>
      <c r="B63" s="36"/>
      <c r="C63" s="79"/>
      <c r="D63" s="79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77"/>
      <c r="U63" s="77"/>
      <c r="V63" s="77"/>
      <c r="W63" s="77"/>
      <c r="X63" s="77"/>
      <c r="Y63" s="78"/>
    </row>
    <row r="64" spans="1:25" ht="22.5" customHeight="1">
      <c r="A64" s="2">
        <f>IF(E64&gt;0,MAX(A$6:A63)+1,0)</f>
        <v>0</v>
      </c>
      <c r="B64" s="36"/>
      <c r="C64" s="79"/>
      <c r="D64" s="79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77"/>
      <c r="U64" s="77"/>
      <c r="V64" s="77"/>
      <c r="W64" s="77"/>
      <c r="X64" s="77"/>
      <c r="Y64" s="78"/>
    </row>
    <row r="65" spans="1:25" ht="22.5" customHeight="1" thickBot="1">
      <c r="A65" s="2">
        <f>IF(E65&gt;0,MAX(A$6:A64)+1,0)</f>
        <v>0</v>
      </c>
      <c r="B65" s="50"/>
      <c r="C65" s="56"/>
      <c r="D65" s="88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2"/>
      <c r="U65" s="52"/>
      <c r="V65" s="52"/>
      <c r="W65" s="52"/>
      <c r="X65" s="52"/>
      <c r="Y65" s="53"/>
    </row>
    <row r="66" spans="1:2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75" spans="1:25">
      <c r="U75" s="1"/>
    </row>
    <row r="76" spans="1:25">
      <c r="U76" s="1"/>
    </row>
    <row r="77" spans="1:25">
      <c r="U77" s="1"/>
    </row>
    <row r="78" spans="1:25">
      <c r="U78" s="1"/>
    </row>
    <row r="79" spans="1:25">
      <c r="U79" s="1"/>
    </row>
    <row r="80" spans="1:25">
      <c r="U80" s="1"/>
    </row>
  </sheetData>
  <mergeCells count="5">
    <mergeCell ref="B2:U2"/>
    <mergeCell ref="R4:S4"/>
    <mergeCell ref="E4:H4"/>
    <mergeCell ref="L4:M4"/>
    <mergeCell ref="N4:O4"/>
  </mergeCells>
  <phoneticPr fontId="1" type="noConversion"/>
  <printOptions horizontalCentered="1"/>
  <pageMargins left="0.11811023622047245" right="0.11811023622047245" top="0.98425196850393704" bottom="0.98425196850393704" header="0.51181102362204722" footer="0.51181102362204722"/>
  <pageSetup paperSize="9" scale="65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Z80"/>
  <sheetViews>
    <sheetView tabSelected="1" zoomScale="75" zoomScaleNormal="75" workbookViewId="0">
      <selection activeCell="A15" sqref="A15"/>
    </sheetView>
  </sheetViews>
  <sheetFormatPr defaultRowHeight="12"/>
  <cols>
    <col min="1" max="1" width="4.6640625" style="1" bestFit="1" customWidth="1"/>
    <col min="2" max="2" width="11.44140625" style="1" customWidth="1"/>
    <col min="3" max="4" width="18.21875" style="2" customWidth="1"/>
    <col min="5" max="5" width="11.21875" style="3" bestFit="1" customWidth="1"/>
    <col min="6" max="6" width="4.6640625" style="3" bestFit="1" customWidth="1"/>
    <col min="7" max="8" width="4.6640625" style="2" bestFit="1" customWidth="1"/>
    <col min="9" max="9" width="10.88671875" style="2" customWidth="1"/>
    <col min="10" max="10" width="9.109375" style="2" customWidth="1"/>
    <col min="11" max="11" width="9.77734375" style="2" customWidth="1"/>
    <col min="12" max="12" width="6.77734375" style="2" customWidth="1"/>
    <col min="13" max="15" width="7.21875" style="2" customWidth="1"/>
    <col min="16" max="16" width="11.88671875" style="2" customWidth="1"/>
    <col min="17" max="17" width="11.33203125" style="2" customWidth="1"/>
    <col min="18" max="18" width="10" style="2" customWidth="1"/>
    <col min="19" max="19" width="10.88671875" style="2" customWidth="1"/>
    <col min="20" max="21" width="12.44140625" style="2" customWidth="1"/>
    <col min="22" max="25" width="12.44140625" style="1" customWidth="1"/>
    <col min="26" max="16384" width="8.88671875" style="1"/>
  </cols>
  <sheetData>
    <row r="2" spans="1:26" ht="25.5" customHeight="1">
      <c r="B2" s="160" t="s">
        <v>146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</row>
    <row r="3" spans="1:26" ht="7.5" customHeight="1" thickBot="1"/>
    <row r="4" spans="1:26" ht="26.25" customHeight="1" thickBot="1">
      <c r="B4" s="38" t="s">
        <v>1</v>
      </c>
      <c r="C4" s="39">
        <f>전체근로자명부!C4</f>
        <v>0</v>
      </c>
      <c r="D4" s="39" t="str">
        <f>전체근로자명부!D4</f>
        <v xml:space="preserve">담당자 : </v>
      </c>
      <c r="E4" s="164" t="str">
        <f>전체근로자명부!E4</f>
        <v>담당자 연락처 :</v>
      </c>
      <c r="F4" s="164"/>
      <c r="G4" s="164"/>
      <c r="H4" s="164"/>
      <c r="I4" s="17" t="str">
        <f>전체근로자명부!I4</f>
        <v xml:space="preserve">담당자 이메일 : </v>
      </c>
      <c r="L4" s="165" t="s">
        <v>142</v>
      </c>
      <c r="M4" s="165"/>
      <c r="N4" s="165"/>
      <c r="O4" s="165"/>
      <c r="P4" s="165"/>
      <c r="R4" s="113" t="s">
        <v>40</v>
      </c>
      <c r="S4" s="114"/>
      <c r="U4" s="4"/>
    </row>
    <row r="5" spans="1:26" ht="36.75" thickBot="1">
      <c r="A5" s="28" t="s">
        <v>11</v>
      </c>
      <c r="B5" s="40" t="s">
        <v>0</v>
      </c>
      <c r="C5" s="41" t="s">
        <v>3</v>
      </c>
      <c r="D5" s="41" t="s">
        <v>39</v>
      </c>
      <c r="E5" s="42" t="s">
        <v>9</v>
      </c>
      <c r="F5" s="31" t="s">
        <v>8</v>
      </c>
      <c r="G5" s="42" t="s">
        <v>4</v>
      </c>
      <c r="H5" s="42" t="s">
        <v>7</v>
      </c>
      <c r="I5" s="41" t="s">
        <v>5</v>
      </c>
      <c r="J5" s="41" t="s">
        <v>6</v>
      </c>
      <c r="K5" s="43" t="s">
        <v>2</v>
      </c>
      <c r="L5" s="42" t="s">
        <v>10</v>
      </c>
      <c r="M5" s="42" t="s">
        <v>12</v>
      </c>
      <c r="N5" s="42" t="s">
        <v>83</v>
      </c>
      <c r="O5" s="42" t="s">
        <v>104</v>
      </c>
      <c r="P5" s="40" t="s">
        <v>98</v>
      </c>
      <c r="Q5" s="40" t="s">
        <v>99</v>
      </c>
      <c r="R5" s="40" t="s">
        <v>100</v>
      </c>
      <c r="S5" s="40" t="s">
        <v>101</v>
      </c>
      <c r="T5" s="40" t="s">
        <v>55</v>
      </c>
      <c r="U5" s="40" t="s">
        <v>137</v>
      </c>
      <c r="V5" s="40" t="s">
        <v>138</v>
      </c>
      <c r="W5" s="40" t="s">
        <v>139</v>
      </c>
      <c r="X5" s="40" t="s">
        <v>140</v>
      </c>
      <c r="Y5" s="40" t="s">
        <v>141</v>
      </c>
      <c r="Z5" s="1">
        <f>COUNTIF(전체근로자명부!E6:E65,"&gt;0")+1</f>
        <v>1</v>
      </c>
    </row>
    <row r="6" spans="1:26" ht="22.5" customHeight="1">
      <c r="A6" s="28">
        <v>1</v>
      </c>
      <c r="B6" s="37">
        <f>IF($Z$5&gt;$A6,VLOOKUP($A6,전체근로자명부!$A$6:$Y$65,2,FALSE),0)</f>
        <v>0</v>
      </c>
      <c r="C6" s="55">
        <f>IF($Z$5&gt;$A6,VLOOKUP($A6,전체근로자명부!$A$6:$Y$65,3,FALSE),0)</f>
        <v>0</v>
      </c>
      <c r="D6" s="55">
        <f>IF($Z$5&gt;$A6,VLOOKUP($A6,전체근로자명부!$A$6:$Y$65,4,FALSE),0)</f>
        <v>0</v>
      </c>
      <c r="E6" s="37">
        <f>IF($Z$5&gt;$A6,VLOOKUP($A6,전체근로자명부!$A$6:$Y$65,5,FALSE),0)</f>
        <v>0</v>
      </c>
      <c r="F6" s="37">
        <f>IF($Z$5&gt;$A6,VLOOKUP($A6,전체근로자명부!$A$6:$Y$65,6,FALSE),0)</f>
        <v>0</v>
      </c>
      <c r="G6" s="37">
        <f>IF($Z$5&gt;$A6,VLOOKUP($A6,전체근로자명부!$A$6:$Y$65,7,FALSE),0)</f>
        <v>0</v>
      </c>
      <c r="H6" s="37">
        <f>IF($Z$5&gt;$A6,VLOOKUP($A6,전체근로자명부!$A$6:$Y$65,8,FALSE),0)</f>
        <v>0</v>
      </c>
      <c r="I6" s="37">
        <f>IF($Z$5&gt;$A6,VLOOKUP($A6,전체근로자명부!$A$6:$Y$65,9,FALSE),0)</f>
        <v>0</v>
      </c>
      <c r="J6" s="37">
        <f>IF($Z$5&gt;$A6,VLOOKUP($A6,전체근로자명부!$A$6:$Y$65,10,FALSE),0)</f>
        <v>0</v>
      </c>
      <c r="K6" s="37">
        <f>IF($Z$5&gt;$A6,VLOOKUP($A6,전체근로자명부!$A$6:$Y$65,11,FALSE),0)</f>
        <v>0</v>
      </c>
      <c r="L6" s="37">
        <f>IF($Z$5&gt;$A6,VLOOKUP($A6,전체근로자명부!$A$6:$Y$65,12,FALSE),0)</f>
        <v>0</v>
      </c>
      <c r="M6" s="37">
        <f>IF($Z$5&gt;$A6,VLOOKUP($A6,전체근로자명부!$A$6:$Y$65,13,FALSE),0)</f>
        <v>0</v>
      </c>
      <c r="N6" s="37">
        <f>IF($Z$5&gt;$A6,VLOOKUP($A6,전체근로자명부!$A$6:$Y$65,14,FALSE),0)</f>
        <v>0</v>
      </c>
      <c r="O6" s="37">
        <f>IF($Z$5&gt;$A6,VLOOKUP($A6,전체근로자명부!$A$6:$Y$65,15,FALSE),0)</f>
        <v>0</v>
      </c>
      <c r="P6" s="37">
        <f>IF($Z$5&gt;$A6,VLOOKUP($A6,전체근로자명부!$A$6:$Y$65,16,FALSE),0)</f>
        <v>0</v>
      </c>
      <c r="Q6" s="37">
        <f>IF($Z$5&gt;$A6,VLOOKUP($A6,전체근로자명부!$A$6:$Y$65,17,FALSE),0)</f>
        <v>0</v>
      </c>
      <c r="R6" s="37">
        <f>IF($Z$5&gt;$A6,VLOOKUP($A6,전체근로자명부!$A$6:$Y$65,18,FALSE),0)</f>
        <v>0</v>
      </c>
      <c r="S6" s="37">
        <f>IF($Z$5&gt;$A6,VLOOKUP($A6,전체근로자명부!$A$6:$Y$65,19,FALSE),0)</f>
        <v>0</v>
      </c>
      <c r="T6" s="37">
        <f>IF($Z$5&gt;$A6,VLOOKUP($A6,전체근로자명부!$A$6:$Y$65,20,FALSE),0)</f>
        <v>0</v>
      </c>
      <c r="U6" s="37">
        <f>IF($Z$5&gt;$A6,VLOOKUP($A6,전체근로자명부!$A$6:$Y$65,21,FALSE),0)</f>
        <v>0</v>
      </c>
      <c r="V6" s="37">
        <f>IF($Z$5&gt;$A6,VLOOKUP($A6,전체근로자명부!$A$6:$Y$65,22,FALSE),0)</f>
        <v>0</v>
      </c>
      <c r="W6" s="37">
        <f>IF($Z$5&gt;$A6,VLOOKUP($A6,전체근로자명부!$A$6:$Y$65,23,FALSE),0)</f>
        <v>0</v>
      </c>
      <c r="X6" s="37">
        <f>IF($Z$5&gt;$A6,VLOOKUP($A6,전체근로자명부!$A$6:$Y$65,24,FALSE),0)</f>
        <v>0</v>
      </c>
      <c r="Y6" s="37">
        <f>IF($Z$5&gt;$A6,VLOOKUP($A6,전체근로자명부!$A$6:$Y$65,25,FALSE),0)</f>
        <v>0</v>
      </c>
    </row>
    <row r="7" spans="1:26" ht="22.5" customHeight="1">
      <c r="A7" s="28">
        <v>2</v>
      </c>
      <c r="B7" s="37">
        <f>IF($Z$5&gt;$A7,VLOOKUP($A7,전체근로자명부!$A$6:$Y$65,2,FALSE),0)</f>
        <v>0</v>
      </c>
      <c r="C7" s="55">
        <f>IF($Z$5&gt;$A7,VLOOKUP($A7,전체근로자명부!$A$6:$Y$65,3,FALSE),0)</f>
        <v>0</v>
      </c>
      <c r="D7" s="55">
        <f>IF($Z$5&gt;$A7,VLOOKUP($A7,전체근로자명부!$A$6:$Y$65,4,FALSE),0)</f>
        <v>0</v>
      </c>
      <c r="E7" s="37">
        <f>IF($Z$5&gt;$A7,VLOOKUP($A7,전체근로자명부!$A$6:$Y$65,5,FALSE),0)</f>
        <v>0</v>
      </c>
      <c r="F7" s="37">
        <f>IF($Z$5&gt;$A7,VLOOKUP($A7,전체근로자명부!$A$6:$Y$65,6,FALSE),0)</f>
        <v>0</v>
      </c>
      <c r="G7" s="37">
        <f>IF($Z$5&gt;$A7,VLOOKUP($A7,전체근로자명부!$A$6:$Y$65,7,FALSE),0)</f>
        <v>0</v>
      </c>
      <c r="H7" s="37">
        <f>IF($Z$5&gt;$A7,VLOOKUP($A7,전체근로자명부!$A$6:$Y$65,8,FALSE),0)</f>
        <v>0</v>
      </c>
      <c r="I7" s="37">
        <f>IF($Z$5&gt;$A7,VLOOKUP($A7,전체근로자명부!$A$6:$Y$65,9,FALSE),0)</f>
        <v>0</v>
      </c>
      <c r="J7" s="37">
        <f>IF($Z$5&gt;$A7,VLOOKUP($A7,전체근로자명부!$A$6:$Y$65,10,FALSE),0)</f>
        <v>0</v>
      </c>
      <c r="K7" s="37">
        <f>IF($Z$5&gt;$A7,VLOOKUP($A7,전체근로자명부!$A$6:$Y$65,11,FALSE),0)</f>
        <v>0</v>
      </c>
      <c r="L7" s="37">
        <f>IF($Z$5&gt;$A7,VLOOKUP($A7,전체근로자명부!$A$6:$Y$65,12,FALSE),0)</f>
        <v>0</v>
      </c>
      <c r="M7" s="37">
        <f>IF($Z$5&gt;$A7,VLOOKUP($A7,전체근로자명부!$A$6:$Y$65,13,FALSE),0)</f>
        <v>0</v>
      </c>
      <c r="N7" s="37">
        <f>IF($Z$5&gt;$A7,VLOOKUP($A7,전체근로자명부!$A$6:$Y$65,14,FALSE),0)</f>
        <v>0</v>
      </c>
      <c r="O7" s="37">
        <f>IF($Z$5&gt;$A7,VLOOKUP($A7,전체근로자명부!$A$6:$Y$65,15,FALSE),0)</f>
        <v>0</v>
      </c>
      <c r="P7" s="37">
        <f>IF($Z$5&gt;$A7,VLOOKUP($A7,전체근로자명부!$A$6:$Y$65,16,FALSE),0)</f>
        <v>0</v>
      </c>
      <c r="Q7" s="37">
        <f>IF($Z$5&gt;$A7,VLOOKUP($A7,전체근로자명부!$A$6:$Y$65,17,FALSE),0)</f>
        <v>0</v>
      </c>
      <c r="R7" s="37">
        <f>IF($Z$5&gt;$A7,VLOOKUP($A7,전체근로자명부!$A$6:$Y$65,18,FALSE),0)</f>
        <v>0</v>
      </c>
      <c r="S7" s="37">
        <f>IF($Z$5&gt;$A7,VLOOKUP($A7,전체근로자명부!$A$6:$Y$65,19,FALSE),0)</f>
        <v>0</v>
      </c>
      <c r="T7" s="37">
        <f>IF($Z$5&gt;$A7,VLOOKUP($A7,전체근로자명부!$A$6:$Y$65,20,FALSE),0)</f>
        <v>0</v>
      </c>
      <c r="U7" s="37">
        <f>IF($Z$5&gt;$A7,VLOOKUP($A7,전체근로자명부!$A$6:$Y$65,21,FALSE),0)</f>
        <v>0</v>
      </c>
      <c r="V7" s="37">
        <f>IF($Z$5&gt;$A7,VLOOKUP($A7,전체근로자명부!$A$6:$Y$65,22,FALSE),0)</f>
        <v>0</v>
      </c>
      <c r="W7" s="37">
        <f>IF($Z$5&gt;$A7,VLOOKUP($A7,전체근로자명부!$A$6:$Y$65,23,FALSE),0)</f>
        <v>0</v>
      </c>
      <c r="X7" s="37">
        <f>IF($Z$5&gt;$A7,VLOOKUP($A7,전체근로자명부!$A$6:$Y$65,24,FALSE),0)</f>
        <v>0</v>
      </c>
      <c r="Y7" s="37">
        <f>IF($Z$5&gt;$A7,VLOOKUP($A7,전체근로자명부!$A$6:$Y$65,25,FALSE),0)</f>
        <v>0</v>
      </c>
    </row>
    <row r="8" spans="1:26" ht="22.5" customHeight="1">
      <c r="A8" s="28">
        <v>3</v>
      </c>
      <c r="B8" s="37">
        <f>IF($Z$5&gt;$A8,VLOOKUP($A8,전체근로자명부!$A$6:$Y$65,2,FALSE),0)</f>
        <v>0</v>
      </c>
      <c r="C8" s="55">
        <f>IF($Z$5&gt;$A8,VLOOKUP($A8,전체근로자명부!$A$6:$Y$65,3,FALSE),0)</f>
        <v>0</v>
      </c>
      <c r="D8" s="55">
        <f>IF($Z$5&gt;$A8,VLOOKUP($A8,전체근로자명부!$A$6:$Y$65,4,FALSE),0)</f>
        <v>0</v>
      </c>
      <c r="E8" s="37">
        <f>IF($Z$5&gt;$A8,VLOOKUP($A8,전체근로자명부!$A$6:$Y$65,5,FALSE),0)</f>
        <v>0</v>
      </c>
      <c r="F8" s="37">
        <f>IF($Z$5&gt;$A8,VLOOKUP($A8,전체근로자명부!$A$6:$Y$65,6,FALSE),0)</f>
        <v>0</v>
      </c>
      <c r="G8" s="37">
        <f>IF($Z$5&gt;$A8,VLOOKUP($A8,전체근로자명부!$A$6:$Y$65,7,FALSE),0)</f>
        <v>0</v>
      </c>
      <c r="H8" s="37">
        <f>IF($Z$5&gt;$A8,VLOOKUP($A8,전체근로자명부!$A$6:$Y$65,8,FALSE),0)</f>
        <v>0</v>
      </c>
      <c r="I8" s="37">
        <f>IF($Z$5&gt;$A8,VLOOKUP($A8,전체근로자명부!$A$6:$Y$65,9,FALSE),0)</f>
        <v>0</v>
      </c>
      <c r="J8" s="37">
        <f>IF($Z$5&gt;$A8,VLOOKUP($A8,전체근로자명부!$A$6:$Y$65,10,FALSE),0)</f>
        <v>0</v>
      </c>
      <c r="K8" s="37">
        <f>IF($Z$5&gt;$A8,VLOOKUP($A8,전체근로자명부!$A$6:$Y$65,11,FALSE),0)</f>
        <v>0</v>
      </c>
      <c r="L8" s="37">
        <f>IF($Z$5&gt;$A8,VLOOKUP($A8,전체근로자명부!$A$6:$Y$65,12,FALSE),0)</f>
        <v>0</v>
      </c>
      <c r="M8" s="37">
        <f>IF($Z$5&gt;$A8,VLOOKUP($A8,전체근로자명부!$A$6:$Y$65,13,FALSE),0)</f>
        <v>0</v>
      </c>
      <c r="N8" s="37">
        <f>IF($Z$5&gt;$A8,VLOOKUP($A8,전체근로자명부!$A$6:$Y$65,14,FALSE),0)</f>
        <v>0</v>
      </c>
      <c r="O8" s="37">
        <f>IF($Z$5&gt;$A8,VLOOKUP($A8,전체근로자명부!$A$6:$Y$65,15,FALSE),0)</f>
        <v>0</v>
      </c>
      <c r="P8" s="37">
        <f>IF($Z$5&gt;$A8,VLOOKUP($A8,전체근로자명부!$A$6:$Y$65,16,FALSE),0)</f>
        <v>0</v>
      </c>
      <c r="Q8" s="37">
        <f>IF($Z$5&gt;$A8,VLOOKUP($A8,전체근로자명부!$A$6:$Y$65,17,FALSE),0)</f>
        <v>0</v>
      </c>
      <c r="R8" s="37">
        <f>IF($Z$5&gt;$A8,VLOOKUP($A8,전체근로자명부!$A$6:$Y$65,18,FALSE),0)</f>
        <v>0</v>
      </c>
      <c r="S8" s="37">
        <f>IF($Z$5&gt;$A8,VLOOKUP($A8,전체근로자명부!$A$6:$Y$65,19,FALSE),0)</f>
        <v>0</v>
      </c>
      <c r="T8" s="37">
        <f>IF($Z$5&gt;$A8,VLOOKUP($A8,전체근로자명부!$A$6:$Y$65,20,FALSE),0)</f>
        <v>0</v>
      </c>
      <c r="U8" s="37">
        <f>IF($Z$5&gt;$A8,VLOOKUP($A8,전체근로자명부!$A$6:$Y$65,21,FALSE),0)</f>
        <v>0</v>
      </c>
      <c r="V8" s="37">
        <f>IF($Z$5&gt;$A8,VLOOKUP($A8,전체근로자명부!$A$6:$Y$65,22,FALSE),0)</f>
        <v>0</v>
      </c>
      <c r="W8" s="37">
        <f>IF($Z$5&gt;$A8,VLOOKUP($A8,전체근로자명부!$A$6:$Y$65,23,FALSE),0)</f>
        <v>0</v>
      </c>
      <c r="X8" s="37">
        <f>IF($Z$5&gt;$A8,VLOOKUP($A8,전체근로자명부!$A$6:$Y$65,24,FALSE),0)</f>
        <v>0</v>
      </c>
      <c r="Y8" s="37">
        <f>IF($Z$5&gt;$A8,VLOOKUP($A8,전체근로자명부!$A$6:$Y$65,25,FALSE),0)</f>
        <v>0</v>
      </c>
    </row>
    <row r="9" spans="1:26" ht="22.5" customHeight="1">
      <c r="A9" s="28">
        <v>4</v>
      </c>
      <c r="B9" s="37">
        <f>IF($Z$5&gt;$A9,VLOOKUP($A9,전체근로자명부!$A$6:$Y$65,2,FALSE),0)</f>
        <v>0</v>
      </c>
      <c r="C9" s="55">
        <f>IF($Z$5&gt;$A9,VLOOKUP($A9,전체근로자명부!$A$6:$Y$65,3,FALSE),0)</f>
        <v>0</v>
      </c>
      <c r="D9" s="55">
        <f>IF($Z$5&gt;$A9,VLOOKUP($A9,전체근로자명부!$A$6:$Y$65,4,FALSE),0)</f>
        <v>0</v>
      </c>
      <c r="E9" s="37">
        <f>IF($Z$5&gt;$A9,VLOOKUP($A9,전체근로자명부!$A$6:$Y$65,5,FALSE),0)</f>
        <v>0</v>
      </c>
      <c r="F9" s="37">
        <f>IF($Z$5&gt;$A9,VLOOKUP($A9,전체근로자명부!$A$6:$Y$65,6,FALSE),0)</f>
        <v>0</v>
      </c>
      <c r="G9" s="37">
        <f>IF($Z$5&gt;$A9,VLOOKUP($A9,전체근로자명부!$A$6:$Y$65,7,FALSE),0)</f>
        <v>0</v>
      </c>
      <c r="H9" s="37">
        <f>IF($Z$5&gt;$A9,VLOOKUP($A9,전체근로자명부!$A$6:$Y$65,8,FALSE),0)</f>
        <v>0</v>
      </c>
      <c r="I9" s="37">
        <f>IF($Z$5&gt;$A9,VLOOKUP($A9,전체근로자명부!$A$6:$Y$65,9,FALSE),0)</f>
        <v>0</v>
      </c>
      <c r="J9" s="37">
        <f>IF($Z$5&gt;$A9,VLOOKUP($A9,전체근로자명부!$A$6:$Y$65,10,FALSE),0)</f>
        <v>0</v>
      </c>
      <c r="K9" s="37">
        <f>IF($Z$5&gt;$A9,VLOOKUP($A9,전체근로자명부!$A$6:$Y$65,11,FALSE),0)</f>
        <v>0</v>
      </c>
      <c r="L9" s="37">
        <f>IF($Z$5&gt;$A9,VLOOKUP($A9,전체근로자명부!$A$6:$Y$65,12,FALSE),0)</f>
        <v>0</v>
      </c>
      <c r="M9" s="37">
        <f>IF($Z$5&gt;$A9,VLOOKUP($A9,전체근로자명부!$A$6:$Y$65,13,FALSE),0)</f>
        <v>0</v>
      </c>
      <c r="N9" s="37">
        <f>IF($Z$5&gt;$A9,VLOOKUP($A9,전체근로자명부!$A$6:$Y$65,14,FALSE),0)</f>
        <v>0</v>
      </c>
      <c r="O9" s="37">
        <f>IF($Z$5&gt;$A9,VLOOKUP($A9,전체근로자명부!$A$6:$Y$65,15,FALSE),0)</f>
        <v>0</v>
      </c>
      <c r="P9" s="37">
        <f>IF($Z$5&gt;$A9,VLOOKUP($A9,전체근로자명부!$A$6:$Y$65,16,FALSE),0)</f>
        <v>0</v>
      </c>
      <c r="Q9" s="37">
        <f>IF($Z$5&gt;$A9,VLOOKUP($A9,전체근로자명부!$A$6:$Y$65,17,FALSE),0)</f>
        <v>0</v>
      </c>
      <c r="R9" s="37">
        <f>IF($Z$5&gt;$A9,VLOOKUP($A9,전체근로자명부!$A$6:$Y$65,18,FALSE),0)</f>
        <v>0</v>
      </c>
      <c r="S9" s="37">
        <f>IF($Z$5&gt;$A9,VLOOKUP($A9,전체근로자명부!$A$6:$Y$65,19,FALSE),0)</f>
        <v>0</v>
      </c>
      <c r="T9" s="37">
        <f>IF($Z$5&gt;$A9,VLOOKUP($A9,전체근로자명부!$A$6:$Y$65,20,FALSE),0)</f>
        <v>0</v>
      </c>
      <c r="U9" s="37">
        <f>IF($Z$5&gt;$A9,VLOOKUP($A9,전체근로자명부!$A$6:$Y$65,21,FALSE),0)</f>
        <v>0</v>
      </c>
      <c r="V9" s="37">
        <f>IF($Z$5&gt;$A9,VLOOKUP($A9,전체근로자명부!$A$6:$Y$65,22,FALSE),0)</f>
        <v>0</v>
      </c>
      <c r="W9" s="37">
        <f>IF($Z$5&gt;$A9,VLOOKUP($A9,전체근로자명부!$A$6:$Y$65,23,FALSE),0)</f>
        <v>0</v>
      </c>
      <c r="X9" s="37">
        <f>IF($Z$5&gt;$A9,VLOOKUP($A9,전체근로자명부!$A$6:$Y$65,24,FALSE),0)</f>
        <v>0</v>
      </c>
      <c r="Y9" s="37">
        <f>IF($Z$5&gt;$A9,VLOOKUP($A9,전체근로자명부!$A$6:$Y$65,25,FALSE),0)</f>
        <v>0</v>
      </c>
    </row>
    <row r="10" spans="1:26" ht="22.5" customHeight="1">
      <c r="A10" s="28">
        <v>5</v>
      </c>
      <c r="B10" s="37">
        <f>IF($Z$5&gt;$A10,VLOOKUP($A10,전체근로자명부!$A$6:$Y$65,2,FALSE),0)</f>
        <v>0</v>
      </c>
      <c r="C10" s="55">
        <f>IF($Z$5&gt;$A10,VLOOKUP($A10,전체근로자명부!$A$6:$Y$65,3,FALSE),0)</f>
        <v>0</v>
      </c>
      <c r="D10" s="55">
        <f>IF($Z$5&gt;$A10,VLOOKUP($A10,전체근로자명부!$A$6:$Y$65,4,FALSE),0)</f>
        <v>0</v>
      </c>
      <c r="E10" s="37">
        <f>IF($Z$5&gt;$A10,VLOOKUP($A10,전체근로자명부!$A$6:$Y$65,5,FALSE),0)</f>
        <v>0</v>
      </c>
      <c r="F10" s="37">
        <f>IF($Z$5&gt;$A10,VLOOKUP($A10,전체근로자명부!$A$6:$Y$65,6,FALSE),0)</f>
        <v>0</v>
      </c>
      <c r="G10" s="37">
        <f>IF($Z$5&gt;$A10,VLOOKUP($A10,전체근로자명부!$A$6:$Y$65,7,FALSE),0)</f>
        <v>0</v>
      </c>
      <c r="H10" s="37">
        <f>IF($Z$5&gt;$A10,VLOOKUP($A10,전체근로자명부!$A$6:$Y$65,8,FALSE),0)</f>
        <v>0</v>
      </c>
      <c r="I10" s="37">
        <f>IF($Z$5&gt;$A10,VLOOKUP($A10,전체근로자명부!$A$6:$Y$65,9,FALSE),0)</f>
        <v>0</v>
      </c>
      <c r="J10" s="37">
        <f>IF($Z$5&gt;$A10,VLOOKUP($A10,전체근로자명부!$A$6:$Y$65,10,FALSE),0)</f>
        <v>0</v>
      </c>
      <c r="K10" s="37">
        <f>IF($Z$5&gt;$A10,VLOOKUP($A10,전체근로자명부!$A$6:$Y$65,11,FALSE),0)</f>
        <v>0</v>
      </c>
      <c r="L10" s="37">
        <f>IF($Z$5&gt;$A10,VLOOKUP($A10,전체근로자명부!$A$6:$Y$65,12,FALSE),0)</f>
        <v>0</v>
      </c>
      <c r="M10" s="37">
        <f>IF($Z$5&gt;$A10,VLOOKUP($A10,전체근로자명부!$A$6:$Y$65,13,FALSE),0)</f>
        <v>0</v>
      </c>
      <c r="N10" s="37">
        <f>IF($Z$5&gt;$A10,VLOOKUP($A10,전체근로자명부!$A$6:$Y$65,14,FALSE),0)</f>
        <v>0</v>
      </c>
      <c r="O10" s="37">
        <f>IF($Z$5&gt;$A10,VLOOKUP($A10,전체근로자명부!$A$6:$Y$65,15,FALSE),0)</f>
        <v>0</v>
      </c>
      <c r="P10" s="37">
        <f>IF($Z$5&gt;$A10,VLOOKUP($A10,전체근로자명부!$A$6:$Y$65,16,FALSE),0)</f>
        <v>0</v>
      </c>
      <c r="Q10" s="37">
        <f>IF($Z$5&gt;$A10,VLOOKUP($A10,전체근로자명부!$A$6:$Y$65,17,FALSE),0)</f>
        <v>0</v>
      </c>
      <c r="R10" s="37">
        <f>IF($Z$5&gt;$A10,VLOOKUP($A10,전체근로자명부!$A$6:$Y$65,18,FALSE),0)</f>
        <v>0</v>
      </c>
      <c r="S10" s="37">
        <f>IF($Z$5&gt;$A10,VLOOKUP($A10,전체근로자명부!$A$6:$Y$65,19,FALSE),0)</f>
        <v>0</v>
      </c>
      <c r="T10" s="37">
        <f>IF($Z$5&gt;$A10,VLOOKUP($A10,전체근로자명부!$A$6:$Y$65,20,FALSE),0)</f>
        <v>0</v>
      </c>
      <c r="U10" s="37">
        <f>IF($Z$5&gt;$A10,VLOOKUP($A10,전체근로자명부!$A$6:$Y$65,21,FALSE),0)</f>
        <v>0</v>
      </c>
      <c r="V10" s="37">
        <f>IF($Z$5&gt;$A10,VLOOKUP($A10,전체근로자명부!$A$6:$Y$65,22,FALSE),0)</f>
        <v>0</v>
      </c>
      <c r="W10" s="37">
        <f>IF($Z$5&gt;$A10,VLOOKUP($A10,전체근로자명부!$A$6:$Y$65,23,FALSE),0)</f>
        <v>0</v>
      </c>
      <c r="X10" s="37">
        <f>IF($Z$5&gt;$A10,VLOOKUP($A10,전체근로자명부!$A$6:$Y$65,24,FALSE),0)</f>
        <v>0</v>
      </c>
      <c r="Y10" s="37">
        <f>IF($Z$5&gt;$A10,VLOOKUP($A10,전체근로자명부!$A$6:$Y$65,25,FALSE),0)</f>
        <v>0</v>
      </c>
    </row>
    <row r="11" spans="1:26" ht="22.5" customHeight="1">
      <c r="A11" s="28">
        <v>6</v>
      </c>
      <c r="B11" s="37">
        <f>IF($Z$5&gt;$A11,VLOOKUP($A11,전체근로자명부!$A$6:$Y$65,2,FALSE),0)</f>
        <v>0</v>
      </c>
      <c r="C11" s="55">
        <f>IF($Z$5&gt;$A11,VLOOKUP($A11,전체근로자명부!$A$6:$Y$65,3,FALSE),0)</f>
        <v>0</v>
      </c>
      <c r="D11" s="55">
        <f>IF($Z$5&gt;$A11,VLOOKUP($A11,전체근로자명부!$A$6:$Y$65,4,FALSE),0)</f>
        <v>0</v>
      </c>
      <c r="E11" s="37">
        <f>IF($Z$5&gt;$A11,VLOOKUP($A11,전체근로자명부!$A$6:$Y$65,5,FALSE),0)</f>
        <v>0</v>
      </c>
      <c r="F11" s="37">
        <f>IF($Z$5&gt;$A11,VLOOKUP($A11,전체근로자명부!$A$6:$Y$65,6,FALSE),0)</f>
        <v>0</v>
      </c>
      <c r="G11" s="37">
        <f>IF($Z$5&gt;$A11,VLOOKUP($A11,전체근로자명부!$A$6:$Y$65,7,FALSE),0)</f>
        <v>0</v>
      </c>
      <c r="H11" s="37">
        <f>IF($Z$5&gt;$A11,VLOOKUP($A11,전체근로자명부!$A$6:$Y$65,8,FALSE),0)</f>
        <v>0</v>
      </c>
      <c r="I11" s="37">
        <f>IF($Z$5&gt;$A11,VLOOKUP($A11,전체근로자명부!$A$6:$Y$65,9,FALSE),0)</f>
        <v>0</v>
      </c>
      <c r="J11" s="37">
        <f>IF($Z$5&gt;$A11,VLOOKUP($A11,전체근로자명부!$A$6:$Y$65,10,FALSE),0)</f>
        <v>0</v>
      </c>
      <c r="K11" s="37">
        <f>IF($Z$5&gt;$A11,VLOOKUP($A11,전체근로자명부!$A$6:$Y$65,11,FALSE),0)</f>
        <v>0</v>
      </c>
      <c r="L11" s="37">
        <f>IF($Z$5&gt;$A11,VLOOKUP($A11,전체근로자명부!$A$6:$Y$65,12,FALSE),0)</f>
        <v>0</v>
      </c>
      <c r="M11" s="37">
        <f>IF($Z$5&gt;$A11,VLOOKUP($A11,전체근로자명부!$A$6:$Y$65,13,FALSE),0)</f>
        <v>0</v>
      </c>
      <c r="N11" s="37">
        <f>IF($Z$5&gt;$A11,VLOOKUP($A11,전체근로자명부!$A$6:$Y$65,14,FALSE),0)</f>
        <v>0</v>
      </c>
      <c r="O11" s="37">
        <f>IF($Z$5&gt;$A11,VLOOKUP($A11,전체근로자명부!$A$6:$Y$65,15,FALSE),0)</f>
        <v>0</v>
      </c>
      <c r="P11" s="37">
        <f>IF($Z$5&gt;$A11,VLOOKUP($A11,전체근로자명부!$A$6:$Y$65,16,FALSE),0)</f>
        <v>0</v>
      </c>
      <c r="Q11" s="37">
        <f>IF($Z$5&gt;$A11,VLOOKUP($A11,전체근로자명부!$A$6:$Y$65,17,FALSE),0)</f>
        <v>0</v>
      </c>
      <c r="R11" s="37">
        <f>IF($Z$5&gt;$A11,VLOOKUP($A11,전체근로자명부!$A$6:$Y$65,18,FALSE),0)</f>
        <v>0</v>
      </c>
      <c r="S11" s="37">
        <f>IF($Z$5&gt;$A11,VLOOKUP($A11,전체근로자명부!$A$6:$Y$65,19,FALSE),0)</f>
        <v>0</v>
      </c>
      <c r="T11" s="37">
        <f>IF($Z$5&gt;$A11,VLOOKUP($A11,전체근로자명부!$A$6:$Y$65,20,FALSE),0)</f>
        <v>0</v>
      </c>
      <c r="U11" s="37">
        <f>IF($Z$5&gt;$A11,VLOOKUP($A11,전체근로자명부!$A$6:$Y$65,21,FALSE),0)</f>
        <v>0</v>
      </c>
      <c r="V11" s="37">
        <f>IF($Z$5&gt;$A11,VLOOKUP($A11,전체근로자명부!$A$6:$Y$65,22,FALSE),0)</f>
        <v>0</v>
      </c>
      <c r="W11" s="37">
        <f>IF($Z$5&gt;$A11,VLOOKUP($A11,전체근로자명부!$A$6:$Y$65,23,FALSE),0)</f>
        <v>0</v>
      </c>
      <c r="X11" s="37">
        <f>IF($Z$5&gt;$A11,VLOOKUP($A11,전체근로자명부!$A$6:$Y$65,24,FALSE),0)</f>
        <v>0</v>
      </c>
      <c r="Y11" s="37">
        <f>IF($Z$5&gt;$A11,VLOOKUP($A11,전체근로자명부!$A$6:$Y$65,25,FALSE),0)</f>
        <v>0</v>
      </c>
    </row>
    <row r="12" spans="1:26" ht="22.5" customHeight="1">
      <c r="A12" s="28">
        <v>7</v>
      </c>
      <c r="B12" s="37">
        <f>IF($Z$5&gt;$A12,VLOOKUP($A12,전체근로자명부!$A$6:$Y$65,2,FALSE),0)</f>
        <v>0</v>
      </c>
      <c r="C12" s="55">
        <f>IF($Z$5&gt;$A12,VLOOKUP($A12,전체근로자명부!$A$6:$Y$65,3,FALSE),0)</f>
        <v>0</v>
      </c>
      <c r="D12" s="55">
        <f>IF($Z$5&gt;$A12,VLOOKUP($A12,전체근로자명부!$A$6:$Y$65,4,FALSE),0)</f>
        <v>0</v>
      </c>
      <c r="E12" s="37">
        <f>IF($Z$5&gt;$A12,VLOOKUP($A12,전체근로자명부!$A$6:$Y$65,5,FALSE),0)</f>
        <v>0</v>
      </c>
      <c r="F12" s="37">
        <f>IF($Z$5&gt;$A12,VLOOKUP($A12,전체근로자명부!$A$6:$Y$65,6,FALSE),0)</f>
        <v>0</v>
      </c>
      <c r="G12" s="37">
        <f>IF($Z$5&gt;$A12,VLOOKUP($A12,전체근로자명부!$A$6:$Y$65,7,FALSE),0)</f>
        <v>0</v>
      </c>
      <c r="H12" s="37">
        <f>IF($Z$5&gt;$A12,VLOOKUP($A12,전체근로자명부!$A$6:$Y$65,8,FALSE),0)</f>
        <v>0</v>
      </c>
      <c r="I12" s="37">
        <f>IF($Z$5&gt;$A12,VLOOKUP($A12,전체근로자명부!$A$6:$Y$65,9,FALSE),0)</f>
        <v>0</v>
      </c>
      <c r="J12" s="37">
        <f>IF($Z$5&gt;$A12,VLOOKUP($A12,전체근로자명부!$A$6:$Y$65,10,FALSE),0)</f>
        <v>0</v>
      </c>
      <c r="K12" s="37">
        <f>IF($Z$5&gt;$A12,VLOOKUP($A12,전체근로자명부!$A$6:$Y$65,11,FALSE),0)</f>
        <v>0</v>
      </c>
      <c r="L12" s="37">
        <f>IF($Z$5&gt;$A12,VLOOKUP($A12,전체근로자명부!$A$6:$Y$65,12,FALSE),0)</f>
        <v>0</v>
      </c>
      <c r="M12" s="37">
        <f>IF($Z$5&gt;$A12,VLOOKUP($A12,전체근로자명부!$A$6:$Y$65,13,FALSE),0)</f>
        <v>0</v>
      </c>
      <c r="N12" s="37">
        <f>IF($Z$5&gt;$A12,VLOOKUP($A12,전체근로자명부!$A$6:$Y$65,14,FALSE),0)</f>
        <v>0</v>
      </c>
      <c r="O12" s="37">
        <f>IF($Z$5&gt;$A12,VLOOKUP($A12,전체근로자명부!$A$6:$Y$65,15,FALSE),0)</f>
        <v>0</v>
      </c>
      <c r="P12" s="37">
        <f>IF($Z$5&gt;$A12,VLOOKUP($A12,전체근로자명부!$A$6:$Y$65,16,FALSE),0)</f>
        <v>0</v>
      </c>
      <c r="Q12" s="37">
        <f>IF($Z$5&gt;$A12,VLOOKUP($A12,전체근로자명부!$A$6:$Y$65,17,FALSE),0)</f>
        <v>0</v>
      </c>
      <c r="R12" s="37">
        <f>IF($Z$5&gt;$A12,VLOOKUP($A12,전체근로자명부!$A$6:$Y$65,18,FALSE),0)</f>
        <v>0</v>
      </c>
      <c r="S12" s="37">
        <f>IF($Z$5&gt;$A12,VLOOKUP($A12,전체근로자명부!$A$6:$Y$65,19,FALSE),0)</f>
        <v>0</v>
      </c>
      <c r="T12" s="37">
        <f>IF($Z$5&gt;$A12,VLOOKUP($A12,전체근로자명부!$A$6:$Y$65,20,FALSE),0)</f>
        <v>0</v>
      </c>
      <c r="U12" s="37">
        <f>IF($Z$5&gt;$A12,VLOOKUP($A12,전체근로자명부!$A$6:$Y$65,21,FALSE),0)</f>
        <v>0</v>
      </c>
      <c r="V12" s="37">
        <f>IF($Z$5&gt;$A12,VLOOKUP($A12,전체근로자명부!$A$6:$Y$65,22,FALSE),0)</f>
        <v>0</v>
      </c>
      <c r="W12" s="37">
        <f>IF($Z$5&gt;$A12,VLOOKUP($A12,전체근로자명부!$A$6:$Y$65,23,FALSE),0)</f>
        <v>0</v>
      </c>
      <c r="X12" s="37">
        <f>IF($Z$5&gt;$A12,VLOOKUP($A12,전체근로자명부!$A$6:$Y$65,24,FALSE),0)</f>
        <v>0</v>
      </c>
      <c r="Y12" s="37">
        <f>IF($Z$5&gt;$A12,VLOOKUP($A12,전체근로자명부!$A$6:$Y$65,25,FALSE),0)</f>
        <v>0</v>
      </c>
    </row>
    <row r="13" spans="1:26" ht="22.5" customHeight="1">
      <c r="A13" s="28">
        <v>8</v>
      </c>
      <c r="B13" s="37">
        <f>IF($Z$5&gt;$A13,VLOOKUP($A13,전체근로자명부!$A$6:$Y$65,2,FALSE),0)</f>
        <v>0</v>
      </c>
      <c r="C13" s="55">
        <f>IF($Z$5&gt;$A13,VLOOKUP($A13,전체근로자명부!$A$6:$Y$65,3,FALSE),0)</f>
        <v>0</v>
      </c>
      <c r="D13" s="55">
        <f>IF($Z$5&gt;$A13,VLOOKUP($A13,전체근로자명부!$A$6:$Y$65,4,FALSE),0)</f>
        <v>0</v>
      </c>
      <c r="E13" s="37">
        <f>IF($Z$5&gt;$A13,VLOOKUP($A13,전체근로자명부!$A$6:$Y$65,5,FALSE),0)</f>
        <v>0</v>
      </c>
      <c r="F13" s="37">
        <f>IF($Z$5&gt;$A13,VLOOKUP($A13,전체근로자명부!$A$6:$Y$65,6,FALSE),0)</f>
        <v>0</v>
      </c>
      <c r="G13" s="37">
        <f>IF($Z$5&gt;$A13,VLOOKUP($A13,전체근로자명부!$A$6:$Y$65,7,FALSE),0)</f>
        <v>0</v>
      </c>
      <c r="H13" s="37">
        <f>IF($Z$5&gt;$A13,VLOOKUP($A13,전체근로자명부!$A$6:$Y$65,8,FALSE),0)</f>
        <v>0</v>
      </c>
      <c r="I13" s="37">
        <f>IF($Z$5&gt;$A13,VLOOKUP($A13,전체근로자명부!$A$6:$Y$65,9,FALSE),0)</f>
        <v>0</v>
      </c>
      <c r="J13" s="37">
        <f>IF($Z$5&gt;$A13,VLOOKUP($A13,전체근로자명부!$A$6:$Y$65,10,FALSE),0)</f>
        <v>0</v>
      </c>
      <c r="K13" s="37">
        <f>IF($Z$5&gt;$A13,VLOOKUP($A13,전체근로자명부!$A$6:$Y$65,11,FALSE),0)</f>
        <v>0</v>
      </c>
      <c r="L13" s="37">
        <f>IF($Z$5&gt;$A13,VLOOKUP($A13,전체근로자명부!$A$6:$Y$65,12,FALSE),0)</f>
        <v>0</v>
      </c>
      <c r="M13" s="37">
        <f>IF($Z$5&gt;$A13,VLOOKUP($A13,전체근로자명부!$A$6:$Y$65,13,FALSE),0)</f>
        <v>0</v>
      </c>
      <c r="N13" s="37">
        <f>IF($Z$5&gt;$A13,VLOOKUP($A13,전체근로자명부!$A$6:$Y$65,14,FALSE),0)</f>
        <v>0</v>
      </c>
      <c r="O13" s="37">
        <f>IF($Z$5&gt;$A13,VLOOKUP($A13,전체근로자명부!$A$6:$Y$65,15,FALSE),0)</f>
        <v>0</v>
      </c>
      <c r="P13" s="37">
        <f>IF($Z$5&gt;$A13,VLOOKUP($A13,전체근로자명부!$A$6:$Y$65,16,FALSE),0)</f>
        <v>0</v>
      </c>
      <c r="Q13" s="37">
        <f>IF($Z$5&gt;$A13,VLOOKUP($A13,전체근로자명부!$A$6:$Y$65,17,FALSE),0)</f>
        <v>0</v>
      </c>
      <c r="R13" s="37">
        <f>IF($Z$5&gt;$A13,VLOOKUP($A13,전체근로자명부!$A$6:$Y$65,18,FALSE),0)</f>
        <v>0</v>
      </c>
      <c r="S13" s="37">
        <f>IF($Z$5&gt;$A13,VLOOKUP($A13,전체근로자명부!$A$6:$Y$65,19,FALSE),0)</f>
        <v>0</v>
      </c>
      <c r="T13" s="37">
        <f>IF($Z$5&gt;$A13,VLOOKUP($A13,전체근로자명부!$A$6:$Y$65,20,FALSE),0)</f>
        <v>0</v>
      </c>
      <c r="U13" s="37">
        <f>IF($Z$5&gt;$A13,VLOOKUP($A13,전체근로자명부!$A$6:$Y$65,21,FALSE),0)</f>
        <v>0</v>
      </c>
      <c r="V13" s="37">
        <f>IF($Z$5&gt;$A13,VLOOKUP($A13,전체근로자명부!$A$6:$Y$65,22,FALSE),0)</f>
        <v>0</v>
      </c>
      <c r="W13" s="37">
        <f>IF($Z$5&gt;$A13,VLOOKUP($A13,전체근로자명부!$A$6:$Y$65,23,FALSE),0)</f>
        <v>0</v>
      </c>
      <c r="X13" s="37">
        <f>IF($Z$5&gt;$A13,VLOOKUP($A13,전체근로자명부!$A$6:$Y$65,24,FALSE),0)</f>
        <v>0</v>
      </c>
      <c r="Y13" s="37">
        <f>IF($Z$5&gt;$A13,VLOOKUP($A13,전체근로자명부!$A$6:$Y$65,25,FALSE),0)</f>
        <v>0</v>
      </c>
    </row>
    <row r="14" spans="1:26" ht="22.5" customHeight="1">
      <c r="A14" s="28">
        <v>9</v>
      </c>
      <c r="B14" s="37">
        <f>IF($Z$5&gt;$A14,VLOOKUP($A14,전체근로자명부!$A$6:$Y$65,2,FALSE),0)</f>
        <v>0</v>
      </c>
      <c r="C14" s="55">
        <f>IF($Z$5&gt;$A14,VLOOKUP($A14,전체근로자명부!$A$6:$Y$65,3,FALSE),0)</f>
        <v>0</v>
      </c>
      <c r="D14" s="55">
        <f>IF($Z$5&gt;$A14,VLOOKUP($A14,전체근로자명부!$A$6:$Y$65,4,FALSE),0)</f>
        <v>0</v>
      </c>
      <c r="E14" s="37">
        <f>IF($Z$5&gt;$A14,VLOOKUP($A14,전체근로자명부!$A$6:$Y$65,5,FALSE),0)</f>
        <v>0</v>
      </c>
      <c r="F14" s="37">
        <f>IF($Z$5&gt;$A14,VLOOKUP($A14,전체근로자명부!$A$6:$Y$65,6,FALSE),0)</f>
        <v>0</v>
      </c>
      <c r="G14" s="37">
        <f>IF($Z$5&gt;$A14,VLOOKUP($A14,전체근로자명부!$A$6:$Y$65,7,FALSE),0)</f>
        <v>0</v>
      </c>
      <c r="H14" s="37">
        <f>IF($Z$5&gt;$A14,VLOOKUP($A14,전체근로자명부!$A$6:$Y$65,8,FALSE),0)</f>
        <v>0</v>
      </c>
      <c r="I14" s="37">
        <f>IF($Z$5&gt;$A14,VLOOKUP($A14,전체근로자명부!$A$6:$Y$65,9,FALSE),0)</f>
        <v>0</v>
      </c>
      <c r="J14" s="37">
        <f>IF($Z$5&gt;$A14,VLOOKUP($A14,전체근로자명부!$A$6:$Y$65,10,FALSE),0)</f>
        <v>0</v>
      </c>
      <c r="K14" s="37">
        <f>IF($Z$5&gt;$A14,VLOOKUP($A14,전체근로자명부!$A$6:$Y$65,11,FALSE),0)</f>
        <v>0</v>
      </c>
      <c r="L14" s="37">
        <f>IF($Z$5&gt;$A14,VLOOKUP($A14,전체근로자명부!$A$6:$Y$65,12,FALSE),0)</f>
        <v>0</v>
      </c>
      <c r="M14" s="37">
        <f>IF($Z$5&gt;$A14,VLOOKUP($A14,전체근로자명부!$A$6:$Y$65,13,FALSE),0)</f>
        <v>0</v>
      </c>
      <c r="N14" s="37">
        <f>IF($Z$5&gt;$A14,VLOOKUP($A14,전체근로자명부!$A$6:$Y$65,14,FALSE),0)</f>
        <v>0</v>
      </c>
      <c r="O14" s="37">
        <f>IF($Z$5&gt;$A14,VLOOKUP($A14,전체근로자명부!$A$6:$Y$65,15,FALSE),0)</f>
        <v>0</v>
      </c>
      <c r="P14" s="37">
        <f>IF($Z$5&gt;$A14,VLOOKUP($A14,전체근로자명부!$A$6:$Y$65,16,FALSE),0)</f>
        <v>0</v>
      </c>
      <c r="Q14" s="37">
        <f>IF($Z$5&gt;$A14,VLOOKUP($A14,전체근로자명부!$A$6:$Y$65,17,FALSE),0)</f>
        <v>0</v>
      </c>
      <c r="R14" s="37">
        <f>IF($Z$5&gt;$A14,VLOOKUP($A14,전체근로자명부!$A$6:$Y$65,18,FALSE),0)</f>
        <v>0</v>
      </c>
      <c r="S14" s="37">
        <f>IF($Z$5&gt;$A14,VLOOKUP($A14,전체근로자명부!$A$6:$Y$65,19,FALSE),0)</f>
        <v>0</v>
      </c>
      <c r="T14" s="37">
        <f>IF($Z$5&gt;$A14,VLOOKUP($A14,전체근로자명부!$A$6:$Y$65,20,FALSE),0)</f>
        <v>0</v>
      </c>
      <c r="U14" s="37">
        <f>IF($Z$5&gt;$A14,VLOOKUP($A14,전체근로자명부!$A$6:$Y$65,21,FALSE),0)</f>
        <v>0</v>
      </c>
      <c r="V14" s="37">
        <f>IF($Z$5&gt;$A14,VLOOKUP($A14,전체근로자명부!$A$6:$Y$65,22,FALSE),0)</f>
        <v>0</v>
      </c>
      <c r="W14" s="37">
        <f>IF($Z$5&gt;$A14,VLOOKUP($A14,전체근로자명부!$A$6:$Y$65,23,FALSE),0)</f>
        <v>0</v>
      </c>
      <c r="X14" s="37">
        <f>IF($Z$5&gt;$A14,VLOOKUP($A14,전체근로자명부!$A$6:$Y$65,24,FALSE),0)</f>
        <v>0</v>
      </c>
      <c r="Y14" s="37">
        <f>IF($Z$5&gt;$A14,VLOOKUP($A14,전체근로자명부!$A$6:$Y$65,25,FALSE),0)</f>
        <v>0</v>
      </c>
    </row>
    <row r="15" spans="1:26" ht="22.5" customHeight="1">
      <c r="A15" s="28">
        <v>10</v>
      </c>
      <c r="B15" s="37">
        <f>IF($Z$5&gt;$A15,VLOOKUP($A15,전체근로자명부!$A$6:$Y$65,2,FALSE),0)</f>
        <v>0</v>
      </c>
      <c r="C15" s="55">
        <f>IF($Z$5&gt;$A15,VLOOKUP($A15,전체근로자명부!$A$6:$Y$65,3,FALSE),0)</f>
        <v>0</v>
      </c>
      <c r="D15" s="55">
        <f>IF($Z$5&gt;$A15,VLOOKUP($A15,전체근로자명부!$A$6:$Y$65,4,FALSE),0)</f>
        <v>0</v>
      </c>
      <c r="E15" s="37">
        <f>IF($Z$5&gt;$A15,VLOOKUP($A15,전체근로자명부!$A$6:$Y$65,5,FALSE),0)</f>
        <v>0</v>
      </c>
      <c r="F15" s="37">
        <f>IF($Z$5&gt;$A15,VLOOKUP($A15,전체근로자명부!$A$6:$Y$65,6,FALSE),0)</f>
        <v>0</v>
      </c>
      <c r="G15" s="37">
        <f>IF($Z$5&gt;$A15,VLOOKUP($A15,전체근로자명부!$A$6:$Y$65,7,FALSE),0)</f>
        <v>0</v>
      </c>
      <c r="H15" s="37">
        <f>IF($Z$5&gt;$A15,VLOOKUP($A15,전체근로자명부!$A$6:$Y$65,8,FALSE),0)</f>
        <v>0</v>
      </c>
      <c r="I15" s="37">
        <f>IF($Z$5&gt;$A15,VLOOKUP($A15,전체근로자명부!$A$6:$Y$65,9,FALSE),0)</f>
        <v>0</v>
      </c>
      <c r="J15" s="37">
        <f>IF($Z$5&gt;$A15,VLOOKUP($A15,전체근로자명부!$A$6:$Y$65,10,FALSE),0)</f>
        <v>0</v>
      </c>
      <c r="K15" s="37">
        <f>IF($Z$5&gt;$A15,VLOOKUP($A15,전체근로자명부!$A$6:$Y$65,11,FALSE),0)</f>
        <v>0</v>
      </c>
      <c r="L15" s="37">
        <f>IF($Z$5&gt;$A15,VLOOKUP($A15,전체근로자명부!$A$6:$Y$65,12,FALSE),0)</f>
        <v>0</v>
      </c>
      <c r="M15" s="37">
        <f>IF($Z$5&gt;$A15,VLOOKUP($A15,전체근로자명부!$A$6:$Y$65,13,FALSE),0)</f>
        <v>0</v>
      </c>
      <c r="N15" s="37">
        <f>IF($Z$5&gt;$A15,VLOOKUP($A15,전체근로자명부!$A$6:$Y$65,14,FALSE),0)</f>
        <v>0</v>
      </c>
      <c r="O15" s="37">
        <f>IF($Z$5&gt;$A15,VLOOKUP($A15,전체근로자명부!$A$6:$Y$65,15,FALSE),0)</f>
        <v>0</v>
      </c>
      <c r="P15" s="37">
        <f>IF($Z$5&gt;$A15,VLOOKUP($A15,전체근로자명부!$A$6:$Y$65,16,FALSE),0)</f>
        <v>0</v>
      </c>
      <c r="Q15" s="37">
        <f>IF($Z$5&gt;$A15,VLOOKUP($A15,전체근로자명부!$A$6:$Y$65,17,FALSE),0)</f>
        <v>0</v>
      </c>
      <c r="R15" s="37">
        <f>IF($Z$5&gt;$A15,VLOOKUP($A15,전체근로자명부!$A$6:$Y$65,18,FALSE),0)</f>
        <v>0</v>
      </c>
      <c r="S15" s="37">
        <f>IF($Z$5&gt;$A15,VLOOKUP($A15,전체근로자명부!$A$6:$Y$65,19,FALSE),0)</f>
        <v>0</v>
      </c>
      <c r="T15" s="37">
        <f>IF($Z$5&gt;$A15,VLOOKUP($A15,전체근로자명부!$A$6:$Y$65,20,FALSE),0)</f>
        <v>0</v>
      </c>
      <c r="U15" s="37">
        <f>IF($Z$5&gt;$A15,VLOOKUP($A15,전체근로자명부!$A$6:$Y$65,21,FALSE),0)</f>
        <v>0</v>
      </c>
      <c r="V15" s="37">
        <f>IF($Z$5&gt;$A15,VLOOKUP($A15,전체근로자명부!$A$6:$Y$65,22,FALSE),0)</f>
        <v>0</v>
      </c>
      <c r="W15" s="37">
        <f>IF($Z$5&gt;$A15,VLOOKUP($A15,전체근로자명부!$A$6:$Y$65,23,FALSE),0)</f>
        <v>0</v>
      </c>
      <c r="X15" s="37">
        <f>IF($Z$5&gt;$A15,VLOOKUP($A15,전체근로자명부!$A$6:$Y$65,24,FALSE),0)</f>
        <v>0</v>
      </c>
      <c r="Y15" s="37">
        <f>IF($Z$5&gt;$A15,VLOOKUP($A15,전체근로자명부!$A$6:$Y$65,25,FALSE),0)</f>
        <v>0</v>
      </c>
    </row>
    <row r="16" spans="1:26" ht="22.5" customHeight="1">
      <c r="A16" s="28">
        <v>11</v>
      </c>
      <c r="B16" s="37">
        <f>IF($Z$5&gt;$A16,VLOOKUP($A16,전체근로자명부!$A$6:$Y$65,2,FALSE),0)</f>
        <v>0</v>
      </c>
      <c r="C16" s="55">
        <f>IF($Z$5&gt;$A16,VLOOKUP($A16,전체근로자명부!$A$6:$Y$65,3,FALSE),0)</f>
        <v>0</v>
      </c>
      <c r="D16" s="55">
        <f>IF($Z$5&gt;$A16,VLOOKUP($A16,전체근로자명부!$A$6:$Y$65,4,FALSE),0)</f>
        <v>0</v>
      </c>
      <c r="E16" s="37">
        <f>IF($Z$5&gt;$A16,VLOOKUP($A16,전체근로자명부!$A$6:$Y$65,5,FALSE),0)</f>
        <v>0</v>
      </c>
      <c r="F16" s="37">
        <f>IF($Z$5&gt;$A16,VLOOKUP($A16,전체근로자명부!$A$6:$Y$65,6,FALSE),0)</f>
        <v>0</v>
      </c>
      <c r="G16" s="37">
        <f>IF($Z$5&gt;$A16,VLOOKUP($A16,전체근로자명부!$A$6:$Y$65,7,FALSE),0)</f>
        <v>0</v>
      </c>
      <c r="H16" s="37">
        <f>IF($Z$5&gt;$A16,VLOOKUP($A16,전체근로자명부!$A$6:$Y$65,8,FALSE),0)</f>
        <v>0</v>
      </c>
      <c r="I16" s="37">
        <f>IF($Z$5&gt;$A16,VLOOKUP($A16,전체근로자명부!$A$6:$Y$65,9,FALSE),0)</f>
        <v>0</v>
      </c>
      <c r="J16" s="37">
        <f>IF($Z$5&gt;$A16,VLOOKUP($A16,전체근로자명부!$A$6:$Y$65,10,FALSE),0)</f>
        <v>0</v>
      </c>
      <c r="K16" s="37">
        <f>IF($Z$5&gt;$A16,VLOOKUP($A16,전체근로자명부!$A$6:$Y$65,11,FALSE),0)</f>
        <v>0</v>
      </c>
      <c r="L16" s="37">
        <f>IF($Z$5&gt;$A16,VLOOKUP($A16,전체근로자명부!$A$6:$Y$65,12,FALSE),0)</f>
        <v>0</v>
      </c>
      <c r="M16" s="37">
        <f>IF($Z$5&gt;$A16,VLOOKUP($A16,전체근로자명부!$A$6:$Y$65,13,FALSE),0)</f>
        <v>0</v>
      </c>
      <c r="N16" s="37">
        <f>IF($Z$5&gt;$A16,VLOOKUP($A16,전체근로자명부!$A$6:$Y$65,14,FALSE),0)</f>
        <v>0</v>
      </c>
      <c r="O16" s="37">
        <f>IF($Z$5&gt;$A16,VLOOKUP($A16,전체근로자명부!$A$6:$Y$65,15,FALSE),0)</f>
        <v>0</v>
      </c>
      <c r="P16" s="37">
        <f>IF($Z$5&gt;$A16,VLOOKUP($A16,전체근로자명부!$A$6:$Y$65,16,FALSE),0)</f>
        <v>0</v>
      </c>
      <c r="Q16" s="37">
        <f>IF($Z$5&gt;$A16,VLOOKUP($A16,전체근로자명부!$A$6:$Y$65,17,FALSE),0)</f>
        <v>0</v>
      </c>
      <c r="R16" s="37">
        <f>IF($Z$5&gt;$A16,VLOOKUP($A16,전체근로자명부!$A$6:$Y$65,18,FALSE),0)</f>
        <v>0</v>
      </c>
      <c r="S16" s="37">
        <f>IF($Z$5&gt;$A16,VLOOKUP($A16,전체근로자명부!$A$6:$Y$65,19,FALSE),0)</f>
        <v>0</v>
      </c>
      <c r="T16" s="37">
        <f>IF($Z$5&gt;$A16,VLOOKUP($A16,전체근로자명부!$A$6:$Y$65,20,FALSE),0)</f>
        <v>0</v>
      </c>
      <c r="U16" s="37">
        <f>IF($Z$5&gt;$A16,VLOOKUP($A16,전체근로자명부!$A$6:$Y$65,21,FALSE),0)</f>
        <v>0</v>
      </c>
      <c r="V16" s="37">
        <f>IF($Z$5&gt;$A16,VLOOKUP($A16,전체근로자명부!$A$6:$Y$65,22,FALSE),0)</f>
        <v>0</v>
      </c>
      <c r="W16" s="37">
        <f>IF($Z$5&gt;$A16,VLOOKUP($A16,전체근로자명부!$A$6:$Y$65,23,FALSE),0)</f>
        <v>0</v>
      </c>
      <c r="X16" s="37">
        <f>IF($Z$5&gt;$A16,VLOOKUP($A16,전체근로자명부!$A$6:$Y$65,24,FALSE),0)</f>
        <v>0</v>
      </c>
      <c r="Y16" s="37">
        <f>IF($Z$5&gt;$A16,VLOOKUP($A16,전체근로자명부!$A$6:$Y$65,25,FALSE),0)</f>
        <v>0</v>
      </c>
    </row>
    <row r="17" spans="1:25" ht="22.5" customHeight="1">
      <c r="A17" s="28">
        <v>12</v>
      </c>
      <c r="B17" s="37">
        <f>IF($Z$5&gt;$A17,VLOOKUP($A17,전체근로자명부!$A$6:$Y$65,2,FALSE),0)</f>
        <v>0</v>
      </c>
      <c r="C17" s="55">
        <f>IF($Z$5&gt;$A17,VLOOKUP($A17,전체근로자명부!$A$6:$Y$65,3,FALSE),0)</f>
        <v>0</v>
      </c>
      <c r="D17" s="55">
        <f>IF($Z$5&gt;$A17,VLOOKUP($A17,전체근로자명부!$A$6:$Y$65,4,FALSE),0)</f>
        <v>0</v>
      </c>
      <c r="E17" s="37">
        <f>IF($Z$5&gt;$A17,VLOOKUP($A17,전체근로자명부!$A$6:$Y$65,5,FALSE),0)</f>
        <v>0</v>
      </c>
      <c r="F17" s="37">
        <f>IF($Z$5&gt;$A17,VLOOKUP($A17,전체근로자명부!$A$6:$Y$65,6,FALSE),0)</f>
        <v>0</v>
      </c>
      <c r="G17" s="37">
        <f>IF($Z$5&gt;$A17,VLOOKUP($A17,전체근로자명부!$A$6:$Y$65,7,FALSE),0)</f>
        <v>0</v>
      </c>
      <c r="H17" s="37">
        <f>IF($Z$5&gt;$A17,VLOOKUP($A17,전체근로자명부!$A$6:$Y$65,8,FALSE),0)</f>
        <v>0</v>
      </c>
      <c r="I17" s="37">
        <f>IF($Z$5&gt;$A17,VLOOKUP($A17,전체근로자명부!$A$6:$Y$65,9,FALSE),0)</f>
        <v>0</v>
      </c>
      <c r="J17" s="37">
        <f>IF($Z$5&gt;$A17,VLOOKUP($A17,전체근로자명부!$A$6:$Y$65,10,FALSE),0)</f>
        <v>0</v>
      </c>
      <c r="K17" s="37">
        <f>IF($Z$5&gt;$A17,VLOOKUP($A17,전체근로자명부!$A$6:$Y$65,11,FALSE),0)</f>
        <v>0</v>
      </c>
      <c r="L17" s="37">
        <f>IF($Z$5&gt;$A17,VLOOKUP($A17,전체근로자명부!$A$6:$Y$65,12,FALSE),0)</f>
        <v>0</v>
      </c>
      <c r="M17" s="37">
        <f>IF($Z$5&gt;$A17,VLOOKUP($A17,전체근로자명부!$A$6:$Y$65,13,FALSE),0)</f>
        <v>0</v>
      </c>
      <c r="N17" s="37">
        <f>IF($Z$5&gt;$A17,VLOOKUP($A17,전체근로자명부!$A$6:$Y$65,14,FALSE),0)</f>
        <v>0</v>
      </c>
      <c r="O17" s="37">
        <f>IF($Z$5&gt;$A17,VLOOKUP($A17,전체근로자명부!$A$6:$Y$65,15,FALSE),0)</f>
        <v>0</v>
      </c>
      <c r="P17" s="37">
        <f>IF($Z$5&gt;$A17,VLOOKUP($A17,전체근로자명부!$A$6:$Y$65,16,FALSE),0)</f>
        <v>0</v>
      </c>
      <c r="Q17" s="37">
        <f>IF($Z$5&gt;$A17,VLOOKUP($A17,전체근로자명부!$A$6:$Y$65,17,FALSE),0)</f>
        <v>0</v>
      </c>
      <c r="R17" s="37">
        <f>IF($Z$5&gt;$A17,VLOOKUP($A17,전체근로자명부!$A$6:$Y$65,18,FALSE),0)</f>
        <v>0</v>
      </c>
      <c r="S17" s="37">
        <f>IF($Z$5&gt;$A17,VLOOKUP($A17,전체근로자명부!$A$6:$Y$65,19,FALSE),0)</f>
        <v>0</v>
      </c>
      <c r="T17" s="37">
        <f>IF($Z$5&gt;$A17,VLOOKUP($A17,전체근로자명부!$A$6:$Y$65,20,FALSE),0)</f>
        <v>0</v>
      </c>
      <c r="U17" s="37">
        <f>IF($Z$5&gt;$A17,VLOOKUP($A17,전체근로자명부!$A$6:$Y$65,21,FALSE),0)</f>
        <v>0</v>
      </c>
      <c r="V17" s="37">
        <f>IF($Z$5&gt;$A17,VLOOKUP($A17,전체근로자명부!$A$6:$Y$65,22,FALSE),0)</f>
        <v>0</v>
      </c>
      <c r="W17" s="37">
        <f>IF($Z$5&gt;$A17,VLOOKUP($A17,전체근로자명부!$A$6:$Y$65,23,FALSE),0)</f>
        <v>0</v>
      </c>
      <c r="X17" s="37">
        <f>IF($Z$5&gt;$A17,VLOOKUP($A17,전체근로자명부!$A$6:$Y$65,24,FALSE),0)</f>
        <v>0</v>
      </c>
      <c r="Y17" s="37">
        <f>IF($Z$5&gt;$A17,VLOOKUP($A17,전체근로자명부!$A$6:$Y$65,25,FALSE),0)</f>
        <v>0</v>
      </c>
    </row>
    <row r="18" spans="1:25" ht="22.5" customHeight="1">
      <c r="A18" s="28">
        <v>13</v>
      </c>
      <c r="B18" s="37">
        <f>IF($Z$5&gt;$A18,VLOOKUP($A18,전체근로자명부!$A$6:$Y$65,2,FALSE),0)</f>
        <v>0</v>
      </c>
      <c r="C18" s="55">
        <f>IF($Z$5&gt;$A18,VLOOKUP($A18,전체근로자명부!$A$6:$Y$65,3,FALSE),0)</f>
        <v>0</v>
      </c>
      <c r="D18" s="55">
        <f>IF($Z$5&gt;$A18,VLOOKUP($A18,전체근로자명부!$A$6:$Y$65,4,FALSE),0)</f>
        <v>0</v>
      </c>
      <c r="E18" s="37">
        <f>IF($Z$5&gt;$A18,VLOOKUP($A18,전체근로자명부!$A$6:$Y$65,5,FALSE),0)</f>
        <v>0</v>
      </c>
      <c r="F18" s="37">
        <f>IF($Z$5&gt;$A18,VLOOKUP($A18,전체근로자명부!$A$6:$Y$65,6,FALSE),0)</f>
        <v>0</v>
      </c>
      <c r="G18" s="37">
        <f>IF($Z$5&gt;$A18,VLOOKUP($A18,전체근로자명부!$A$6:$Y$65,7,FALSE),0)</f>
        <v>0</v>
      </c>
      <c r="H18" s="37">
        <f>IF($Z$5&gt;$A18,VLOOKUP($A18,전체근로자명부!$A$6:$Y$65,8,FALSE),0)</f>
        <v>0</v>
      </c>
      <c r="I18" s="37">
        <f>IF($Z$5&gt;$A18,VLOOKUP($A18,전체근로자명부!$A$6:$Y$65,9,FALSE),0)</f>
        <v>0</v>
      </c>
      <c r="J18" s="37">
        <f>IF($Z$5&gt;$A18,VLOOKUP($A18,전체근로자명부!$A$6:$Y$65,10,FALSE),0)</f>
        <v>0</v>
      </c>
      <c r="K18" s="37">
        <f>IF($Z$5&gt;$A18,VLOOKUP($A18,전체근로자명부!$A$6:$Y$65,11,FALSE),0)</f>
        <v>0</v>
      </c>
      <c r="L18" s="37">
        <f>IF($Z$5&gt;$A18,VLOOKUP($A18,전체근로자명부!$A$6:$Y$65,12,FALSE),0)</f>
        <v>0</v>
      </c>
      <c r="M18" s="37">
        <f>IF($Z$5&gt;$A18,VLOOKUP($A18,전체근로자명부!$A$6:$Y$65,13,FALSE),0)</f>
        <v>0</v>
      </c>
      <c r="N18" s="37">
        <f>IF($Z$5&gt;$A18,VLOOKUP($A18,전체근로자명부!$A$6:$Y$65,14,FALSE),0)</f>
        <v>0</v>
      </c>
      <c r="O18" s="37">
        <f>IF($Z$5&gt;$A18,VLOOKUP($A18,전체근로자명부!$A$6:$Y$65,15,FALSE),0)</f>
        <v>0</v>
      </c>
      <c r="P18" s="37">
        <f>IF($Z$5&gt;$A18,VLOOKUP($A18,전체근로자명부!$A$6:$Y$65,16,FALSE),0)</f>
        <v>0</v>
      </c>
      <c r="Q18" s="37">
        <f>IF($Z$5&gt;$A18,VLOOKUP($A18,전체근로자명부!$A$6:$Y$65,17,FALSE),0)</f>
        <v>0</v>
      </c>
      <c r="R18" s="37">
        <f>IF($Z$5&gt;$A18,VLOOKUP($A18,전체근로자명부!$A$6:$Y$65,18,FALSE),0)</f>
        <v>0</v>
      </c>
      <c r="S18" s="37">
        <f>IF($Z$5&gt;$A18,VLOOKUP($A18,전체근로자명부!$A$6:$Y$65,19,FALSE),0)</f>
        <v>0</v>
      </c>
      <c r="T18" s="37">
        <f>IF($Z$5&gt;$A18,VLOOKUP($A18,전체근로자명부!$A$6:$Y$65,20,FALSE),0)</f>
        <v>0</v>
      </c>
      <c r="U18" s="37">
        <f>IF($Z$5&gt;$A18,VLOOKUP($A18,전체근로자명부!$A$6:$Y$65,21,FALSE),0)</f>
        <v>0</v>
      </c>
      <c r="V18" s="37">
        <f>IF($Z$5&gt;$A18,VLOOKUP($A18,전체근로자명부!$A$6:$Y$65,22,FALSE),0)</f>
        <v>0</v>
      </c>
      <c r="W18" s="37">
        <f>IF($Z$5&gt;$A18,VLOOKUP($A18,전체근로자명부!$A$6:$Y$65,23,FALSE),0)</f>
        <v>0</v>
      </c>
      <c r="X18" s="37">
        <f>IF($Z$5&gt;$A18,VLOOKUP($A18,전체근로자명부!$A$6:$Y$65,24,FALSE),0)</f>
        <v>0</v>
      </c>
      <c r="Y18" s="37">
        <f>IF($Z$5&gt;$A18,VLOOKUP($A18,전체근로자명부!$A$6:$Y$65,25,FALSE),0)</f>
        <v>0</v>
      </c>
    </row>
    <row r="19" spans="1:25" ht="22.5" customHeight="1">
      <c r="A19" s="28">
        <v>14</v>
      </c>
      <c r="B19" s="37">
        <f>IF($Z$5&gt;$A19,VLOOKUP($A19,전체근로자명부!$A$6:$Y$65,2,FALSE),0)</f>
        <v>0</v>
      </c>
      <c r="C19" s="55">
        <f>IF($Z$5&gt;$A19,VLOOKUP($A19,전체근로자명부!$A$6:$Y$65,3,FALSE),0)</f>
        <v>0</v>
      </c>
      <c r="D19" s="55">
        <f>IF($Z$5&gt;$A19,VLOOKUP($A19,전체근로자명부!$A$6:$Y$65,4,FALSE),0)</f>
        <v>0</v>
      </c>
      <c r="E19" s="37">
        <f>IF($Z$5&gt;$A19,VLOOKUP($A19,전체근로자명부!$A$6:$Y$65,5,FALSE),0)</f>
        <v>0</v>
      </c>
      <c r="F19" s="37">
        <f>IF($Z$5&gt;$A19,VLOOKUP($A19,전체근로자명부!$A$6:$Y$65,6,FALSE),0)</f>
        <v>0</v>
      </c>
      <c r="G19" s="37">
        <f>IF($Z$5&gt;$A19,VLOOKUP($A19,전체근로자명부!$A$6:$Y$65,7,FALSE),0)</f>
        <v>0</v>
      </c>
      <c r="H19" s="37">
        <f>IF($Z$5&gt;$A19,VLOOKUP($A19,전체근로자명부!$A$6:$Y$65,8,FALSE),0)</f>
        <v>0</v>
      </c>
      <c r="I19" s="37">
        <f>IF($Z$5&gt;$A19,VLOOKUP($A19,전체근로자명부!$A$6:$Y$65,9,FALSE),0)</f>
        <v>0</v>
      </c>
      <c r="J19" s="37">
        <f>IF($Z$5&gt;$A19,VLOOKUP($A19,전체근로자명부!$A$6:$Y$65,10,FALSE),0)</f>
        <v>0</v>
      </c>
      <c r="K19" s="37">
        <f>IF($Z$5&gt;$A19,VLOOKUP($A19,전체근로자명부!$A$6:$Y$65,11,FALSE),0)</f>
        <v>0</v>
      </c>
      <c r="L19" s="37">
        <f>IF($Z$5&gt;$A19,VLOOKUP($A19,전체근로자명부!$A$6:$Y$65,12,FALSE),0)</f>
        <v>0</v>
      </c>
      <c r="M19" s="37">
        <f>IF($Z$5&gt;$A19,VLOOKUP($A19,전체근로자명부!$A$6:$Y$65,13,FALSE),0)</f>
        <v>0</v>
      </c>
      <c r="N19" s="37">
        <f>IF($Z$5&gt;$A19,VLOOKUP($A19,전체근로자명부!$A$6:$Y$65,14,FALSE),0)</f>
        <v>0</v>
      </c>
      <c r="O19" s="37">
        <f>IF($Z$5&gt;$A19,VLOOKUP($A19,전체근로자명부!$A$6:$Y$65,15,FALSE),0)</f>
        <v>0</v>
      </c>
      <c r="P19" s="37">
        <f>IF($Z$5&gt;$A19,VLOOKUP($A19,전체근로자명부!$A$6:$Y$65,16,FALSE),0)</f>
        <v>0</v>
      </c>
      <c r="Q19" s="37">
        <f>IF($Z$5&gt;$A19,VLOOKUP($A19,전체근로자명부!$A$6:$Y$65,17,FALSE),0)</f>
        <v>0</v>
      </c>
      <c r="R19" s="37">
        <f>IF($Z$5&gt;$A19,VLOOKUP($A19,전체근로자명부!$A$6:$Y$65,18,FALSE),0)</f>
        <v>0</v>
      </c>
      <c r="S19" s="37">
        <f>IF($Z$5&gt;$A19,VLOOKUP($A19,전체근로자명부!$A$6:$Y$65,19,FALSE),0)</f>
        <v>0</v>
      </c>
      <c r="T19" s="37">
        <f>IF($Z$5&gt;$A19,VLOOKUP($A19,전체근로자명부!$A$6:$Y$65,20,FALSE),0)</f>
        <v>0</v>
      </c>
      <c r="U19" s="37">
        <f>IF($Z$5&gt;$A19,VLOOKUP($A19,전체근로자명부!$A$6:$Y$65,21,FALSE),0)</f>
        <v>0</v>
      </c>
      <c r="V19" s="37">
        <f>IF($Z$5&gt;$A19,VLOOKUP($A19,전체근로자명부!$A$6:$Y$65,22,FALSE),0)</f>
        <v>0</v>
      </c>
      <c r="W19" s="37">
        <f>IF($Z$5&gt;$A19,VLOOKUP($A19,전체근로자명부!$A$6:$Y$65,23,FALSE),0)</f>
        <v>0</v>
      </c>
      <c r="X19" s="37">
        <f>IF($Z$5&gt;$A19,VLOOKUP($A19,전체근로자명부!$A$6:$Y$65,24,FALSE),0)</f>
        <v>0</v>
      </c>
      <c r="Y19" s="37">
        <f>IF($Z$5&gt;$A19,VLOOKUP($A19,전체근로자명부!$A$6:$Y$65,25,FALSE),0)</f>
        <v>0</v>
      </c>
    </row>
    <row r="20" spans="1:25" ht="22.5" customHeight="1">
      <c r="A20" s="28">
        <v>15</v>
      </c>
      <c r="B20" s="37">
        <f>IF($Z$5&gt;$A20,VLOOKUP($A20,전체근로자명부!$A$6:$Y$65,2,FALSE),0)</f>
        <v>0</v>
      </c>
      <c r="C20" s="55">
        <f>IF($Z$5&gt;$A20,VLOOKUP($A20,전체근로자명부!$A$6:$Y$65,3,FALSE),0)</f>
        <v>0</v>
      </c>
      <c r="D20" s="55">
        <f>IF($Z$5&gt;$A20,VLOOKUP($A20,전체근로자명부!$A$6:$Y$65,4,FALSE),0)</f>
        <v>0</v>
      </c>
      <c r="E20" s="37">
        <f>IF($Z$5&gt;$A20,VLOOKUP($A20,전체근로자명부!$A$6:$Y$65,5,FALSE),0)</f>
        <v>0</v>
      </c>
      <c r="F20" s="37">
        <f>IF($Z$5&gt;$A20,VLOOKUP($A20,전체근로자명부!$A$6:$Y$65,6,FALSE),0)</f>
        <v>0</v>
      </c>
      <c r="G20" s="37">
        <f>IF($Z$5&gt;$A20,VLOOKUP($A20,전체근로자명부!$A$6:$Y$65,7,FALSE),0)</f>
        <v>0</v>
      </c>
      <c r="H20" s="37">
        <f>IF($Z$5&gt;$A20,VLOOKUP($A20,전체근로자명부!$A$6:$Y$65,8,FALSE),0)</f>
        <v>0</v>
      </c>
      <c r="I20" s="37">
        <f>IF($Z$5&gt;$A20,VLOOKUP($A20,전체근로자명부!$A$6:$Y$65,9,FALSE),0)</f>
        <v>0</v>
      </c>
      <c r="J20" s="37">
        <f>IF($Z$5&gt;$A20,VLOOKUP($A20,전체근로자명부!$A$6:$Y$65,10,FALSE),0)</f>
        <v>0</v>
      </c>
      <c r="K20" s="37">
        <f>IF($Z$5&gt;$A20,VLOOKUP($A20,전체근로자명부!$A$6:$Y$65,11,FALSE),0)</f>
        <v>0</v>
      </c>
      <c r="L20" s="37">
        <f>IF($Z$5&gt;$A20,VLOOKUP($A20,전체근로자명부!$A$6:$Y$65,12,FALSE),0)</f>
        <v>0</v>
      </c>
      <c r="M20" s="37">
        <f>IF($Z$5&gt;$A20,VLOOKUP($A20,전체근로자명부!$A$6:$Y$65,13,FALSE),0)</f>
        <v>0</v>
      </c>
      <c r="N20" s="37">
        <f>IF($Z$5&gt;$A20,VLOOKUP($A20,전체근로자명부!$A$6:$Y$65,14,FALSE),0)</f>
        <v>0</v>
      </c>
      <c r="O20" s="37">
        <f>IF($Z$5&gt;$A20,VLOOKUP($A20,전체근로자명부!$A$6:$Y$65,15,FALSE),0)</f>
        <v>0</v>
      </c>
      <c r="P20" s="37">
        <f>IF($Z$5&gt;$A20,VLOOKUP($A20,전체근로자명부!$A$6:$Y$65,16,FALSE),0)</f>
        <v>0</v>
      </c>
      <c r="Q20" s="37">
        <f>IF($Z$5&gt;$A20,VLOOKUP($A20,전체근로자명부!$A$6:$Y$65,17,FALSE),0)</f>
        <v>0</v>
      </c>
      <c r="R20" s="37">
        <f>IF($Z$5&gt;$A20,VLOOKUP($A20,전체근로자명부!$A$6:$Y$65,18,FALSE),0)</f>
        <v>0</v>
      </c>
      <c r="S20" s="37">
        <f>IF($Z$5&gt;$A20,VLOOKUP($A20,전체근로자명부!$A$6:$Y$65,19,FALSE),0)</f>
        <v>0</v>
      </c>
      <c r="T20" s="37">
        <f>IF($Z$5&gt;$A20,VLOOKUP($A20,전체근로자명부!$A$6:$Y$65,20,FALSE),0)</f>
        <v>0</v>
      </c>
      <c r="U20" s="37">
        <f>IF($Z$5&gt;$A20,VLOOKUP($A20,전체근로자명부!$A$6:$Y$65,21,FALSE),0)</f>
        <v>0</v>
      </c>
      <c r="V20" s="37">
        <f>IF($Z$5&gt;$A20,VLOOKUP($A20,전체근로자명부!$A$6:$Y$65,22,FALSE),0)</f>
        <v>0</v>
      </c>
      <c r="W20" s="37">
        <f>IF($Z$5&gt;$A20,VLOOKUP($A20,전체근로자명부!$A$6:$Y$65,23,FALSE),0)</f>
        <v>0</v>
      </c>
      <c r="X20" s="37">
        <f>IF($Z$5&gt;$A20,VLOOKUP($A20,전체근로자명부!$A$6:$Y$65,24,FALSE),0)</f>
        <v>0</v>
      </c>
      <c r="Y20" s="37">
        <f>IF($Z$5&gt;$A20,VLOOKUP($A20,전체근로자명부!$A$6:$Y$65,25,FALSE),0)</f>
        <v>0</v>
      </c>
    </row>
    <row r="21" spans="1:25" ht="22.5" customHeight="1">
      <c r="A21" s="28">
        <v>16</v>
      </c>
      <c r="B21" s="37">
        <f>IF($Z$5&gt;$A21,VLOOKUP($A21,전체근로자명부!$A$6:$Y$65,2,FALSE),0)</f>
        <v>0</v>
      </c>
      <c r="C21" s="55">
        <f>IF($Z$5&gt;$A21,VLOOKUP($A21,전체근로자명부!$A$6:$Y$65,3,FALSE),0)</f>
        <v>0</v>
      </c>
      <c r="D21" s="55">
        <f>IF($Z$5&gt;$A21,VLOOKUP($A21,전체근로자명부!$A$6:$Y$65,4,FALSE),0)</f>
        <v>0</v>
      </c>
      <c r="E21" s="37">
        <f>IF($Z$5&gt;$A21,VLOOKUP($A21,전체근로자명부!$A$6:$Y$65,5,FALSE),0)</f>
        <v>0</v>
      </c>
      <c r="F21" s="37">
        <f>IF($Z$5&gt;$A21,VLOOKUP($A21,전체근로자명부!$A$6:$Y$65,6,FALSE),0)</f>
        <v>0</v>
      </c>
      <c r="G21" s="37">
        <f>IF($Z$5&gt;$A21,VLOOKUP($A21,전체근로자명부!$A$6:$Y$65,7,FALSE),0)</f>
        <v>0</v>
      </c>
      <c r="H21" s="37">
        <f>IF($Z$5&gt;$A21,VLOOKUP($A21,전체근로자명부!$A$6:$Y$65,8,FALSE),0)</f>
        <v>0</v>
      </c>
      <c r="I21" s="37">
        <f>IF($Z$5&gt;$A21,VLOOKUP($A21,전체근로자명부!$A$6:$Y$65,9,FALSE),0)</f>
        <v>0</v>
      </c>
      <c r="J21" s="37">
        <f>IF($Z$5&gt;$A21,VLOOKUP($A21,전체근로자명부!$A$6:$Y$65,10,FALSE),0)</f>
        <v>0</v>
      </c>
      <c r="K21" s="37">
        <f>IF($Z$5&gt;$A21,VLOOKUP($A21,전체근로자명부!$A$6:$Y$65,11,FALSE),0)</f>
        <v>0</v>
      </c>
      <c r="L21" s="37">
        <f>IF($Z$5&gt;$A21,VLOOKUP($A21,전체근로자명부!$A$6:$Y$65,12,FALSE),0)</f>
        <v>0</v>
      </c>
      <c r="M21" s="37">
        <f>IF($Z$5&gt;$A21,VLOOKUP($A21,전체근로자명부!$A$6:$Y$65,13,FALSE),0)</f>
        <v>0</v>
      </c>
      <c r="N21" s="37">
        <f>IF($Z$5&gt;$A21,VLOOKUP($A21,전체근로자명부!$A$6:$Y$65,14,FALSE),0)</f>
        <v>0</v>
      </c>
      <c r="O21" s="37">
        <f>IF($Z$5&gt;$A21,VLOOKUP($A21,전체근로자명부!$A$6:$Y$65,15,FALSE),0)</f>
        <v>0</v>
      </c>
      <c r="P21" s="37">
        <f>IF($Z$5&gt;$A21,VLOOKUP($A21,전체근로자명부!$A$6:$Y$65,16,FALSE),0)</f>
        <v>0</v>
      </c>
      <c r="Q21" s="37">
        <f>IF($Z$5&gt;$A21,VLOOKUP($A21,전체근로자명부!$A$6:$Y$65,17,FALSE),0)</f>
        <v>0</v>
      </c>
      <c r="R21" s="37">
        <f>IF($Z$5&gt;$A21,VLOOKUP($A21,전체근로자명부!$A$6:$Y$65,18,FALSE),0)</f>
        <v>0</v>
      </c>
      <c r="S21" s="37">
        <f>IF($Z$5&gt;$A21,VLOOKUP($A21,전체근로자명부!$A$6:$Y$65,19,FALSE),0)</f>
        <v>0</v>
      </c>
      <c r="T21" s="37">
        <f>IF($Z$5&gt;$A21,VLOOKUP($A21,전체근로자명부!$A$6:$Y$65,20,FALSE),0)</f>
        <v>0</v>
      </c>
      <c r="U21" s="37">
        <f>IF($Z$5&gt;$A21,VLOOKUP($A21,전체근로자명부!$A$6:$Y$65,21,FALSE),0)</f>
        <v>0</v>
      </c>
      <c r="V21" s="37">
        <f>IF($Z$5&gt;$A21,VLOOKUP($A21,전체근로자명부!$A$6:$Y$65,22,FALSE),0)</f>
        <v>0</v>
      </c>
      <c r="W21" s="37">
        <f>IF($Z$5&gt;$A21,VLOOKUP($A21,전체근로자명부!$A$6:$Y$65,23,FALSE),0)</f>
        <v>0</v>
      </c>
      <c r="X21" s="37">
        <f>IF($Z$5&gt;$A21,VLOOKUP($A21,전체근로자명부!$A$6:$Y$65,24,FALSE),0)</f>
        <v>0</v>
      </c>
      <c r="Y21" s="37">
        <f>IF($Z$5&gt;$A21,VLOOKUP($A21,전체근로자명부!$A$6:$Y$65,25,FALSE),0)</f>
        <v>0</v>
      </c>
    </row>
    <row r="22" spans="1:25" ht="22.5" customHeight="1">
      <c r="A22" s="28">
        <v>17</v>
      </c>
      <c r="B22" s="37">
        <f>IF($Z$5&gt;$A22,VLOOKUP($A22,전체근로자명부!$A$6:$Y$65,2,FALSE),0)</f>
        <v>0</v>
      </c>
      <c r="C22" s="55">
        <f>IF($Z$5&gt;$A22,VLOOKUP($A22,전체근로자명부!$A$6:$Y$65,3,FALSE),0)</f>
        <v>0</v>
      </c>
      <c r="D22" s="55">
        <f>IF($Z$5&gt;$A22,VLOOKUP($A22,전체근로자명부!$A$6:$Y$65,4,FALSE),0)</f>
        <v>0</v>
      </c>
      <c r="E22" s="37">
        <f>IF($Z$5&gt;$A22,VLOOKUP($A22,전체근로자명부!$A$6:$Y$65,5,FALSE),0)</f>
        <v>0</v>
      </c>
      <c r="F22" s="37">
        <f>IF($Z$5&gt;$A22,VLOOKUP($A22,전체근로자명부!$A$6:$Y$65,6,FALSE),0)</f>
        <v>0</v>
      </c>
      <c r="G22" s="37">
        <f>IF($Z$5&gt;$A22,VLOOKUP($A22,전체근로자명부!$A$6:$Y$65,7,FALSE),0)</f>
        <v>0</v>
      </c>
      <c r="H22" s="37">
        <f>IF($Z$5&gt;$A22,VLOOKUP($A22,전체근로자명부!$A$6:$Y$65,8,FALSE),0)</f>
        <v>0</v>
      </c>
      <c r="I22" s="37">
        <f>IF($Z$5&gt;$A22,VLOOKUP($A22,전체근로자명부!$A$6:$Y$65,9,FALSE),0)</f>
        <v>0</v>
      </c>
      <c r="J22" s="37">
        <f>IF($Z$5&gt;$A22,VLOOKUP($A22,전체근로자명부!$A$6:$Y$65,10,FALSE),0)</f>
        <v>0</v>
      </c>
      <c r="K22" s="37">
        <f>IF($Z$5&gt;$A22,VLOOKUP($A22,전체근로자명부!$A$6:$Y$65,11,FALSE),0)</f>
        <v>0</v>
      </c>
      <c r="L22" s="37">
        <f>IF($Z$5&gt;$A22,VLOOKUP($A22,전체근로자명부!$A$6:$Y$65,12,FALSE),0)</f>
        <v>0</v>
      </c>
      <c r="M22" s="37">
        <f>IF($Z$5&gt;$A22,VLOOKUP($A22,전체근로자명부!$A$6:$Y$65,13,FALSE),0)</f>
        <v>0</v>
      </c>
      <c r="N22" s="37">
        <f>IF($Z$5&gt;$A22,VLOOKUP($A22,전체근로자명부!$A$6:$Y$65,14,FALSE),0)</f>
        <v>0</v>
      </c>
      <c r="O22" s="37">
        <f>IF($Z$5&gt;$A22,VLOOKUP($A22,전체근로자명부!$A$6:$Y$65,15,FALSE),0)</f>
        <v>0</v>
      </c>
      <c r="P22" s="37">
        <f>IF($Z$5&gt;$A22,VLOOKUP($A22,전체근로자명부!$A$6:$Y$65,16,FALSE),0)</f>
        <v>0</v>
      </c>
      <c r="Q22" s="37">
        <f>IF($Z$5&gt;$A22,VLOOKUP($A22,전체근로자명부!$A$6:$Y$65,17,FALSE),0)</f>
        <v>0</v>
      </c>
      <c r="R22" s="37">
        <f>IF($Z$5&gt;$A22,VLOOKUP($A22,전체근로자명부!$A$6:$Y$65,18,FALSE),0)</f>
        <v>0</v>
      </c>
      <c r="S22" s="37">
        <f>IF($Z$5&gt;$A22,VLOOKUP($A22,전체근로자명부!$A$6:$Y$65,19,FALSE),0)</f>
        <v>0</v>
      </c>
      <c r="T22" s="37">
        <f>IF($Z$5&gt;$A22,VLOOKUP($A22,전체근로자명부!$A$6:$Y$65,20,FALSE),0)</f>
        <v>0</v>
      </c>
      <c r="U22" s="37">
        <f>IF($Z$5&gt;$A22,VLOOKUP($A22,전체근로자명부!$A$6:$Y$65,21,FALSE),0)</f>
        <v>0</v>
      </c>
      <c r="V22" s="37">
        <f>IF($Z$5&gt;$A22,VLOOKUP($A22,전체근로자명부!$A$6:$Y$65,22,FALSE),0)</f>
        <v>0</v>
      </c>
      <c r="W22" s="37">
        <f>IF($Z$5&gt;$A22,VLOOKUP($A22,전체근로자명부!$A$6:$Y$65,23,FALSE),0)</f>
        <v>0</v>
      </c>
      <c r="X22" s="37">
        <f>IF($Z$5&gt;$A22,VLOOKUP($A22,전체근로자명부!$A$6:$Y$65,24,FALSE),0)</f>
        <v>0</v>
      </c>
      <c r="Y22" s="37">
        <f>IF($Z$5&gt;$A22,VLOOKUP($A22,전체근로자명부!$A$6:$Y$65,25,FALSE),0)</f>
        <v>0</v>
      </c>
    </row>
    <row r="23" spans="1:25" ht="22.5" customHeight="1">
      <c r="A23" s="28">
        <v>18</v>
      </c>
      <c r="B23" s="37">
        <f>IF($Z$5&gt;$A23,VLOOKUP($A23,전체근로자명부!$A$6:$Y$65,2,FALSE),0)</f>
        <v>0</v>
      </c>
      <c r="C23" s="55">
        <f>IF($Z$5&gt;$A23,VLOOKUP($A23,전체근로자명부!$A$6:$Y$65,3,FALSE),0)</f>
        <v>0</v>
      </c>
      <c r="D23" s="55">
        <f>IF($Z$5&gt;$A23,VLOOKUP($A23,전체근로자명부!$A$6:$Y$65,4,FALSE),0)</f>
        <v>0</v>
      </c>
      <c r="E23" s="37">
        <f>IF($Z$5&gt;$A23,VLOOKUP($A23,전체근로자명부!$A$6:$Y$65,5,FALSE),0)</f>
        <v>0</v>
      </c>
      <c r="F23" s="37">
        <f>IF($Z$5&gt;$A23,VLOOKUP($A23,전체근로자명부!$A$6:$Y$65,6,FALSE),0)</f>
        <v>0</v>
      </c>
      <c r="G23" s="37">
        <f>IF($Z$5&gt;$A23,VLOOKUP($A23,전체근로자명부!$A$6:$Y$65,7,FALSE),0)</f>
        <v>0</v>
      </c>
      <c r="H23" s="37">
        <f>IF($Z$5&gt;$A23,VLOOKUP($A23,전체근로자명부!$A$6:$Y$65,8,FALSE),0)</f>
        <v>0</v>
      </c>
      <c r="I23" s="37">
        <f>IF($Z$5&gt;$A23,VLOOKUP($A23,전체근로자명부!$A$6:$Y$65,9,FALSE),0)</f>
        <v>0</v>
      </c>
      <c r="J23" s="37">
        <f>IF($Z$5&gt;$A23,VLOOKUP($A23,전체근로자명부!$A$6:$Y$65,10,FALSE),0)</f>
        <v>0</v>
      </c>
      <c r="K23" s="37">
        <f>IF($Z$5&gt;$A23,VLOOKUP($A23,전체근로자명부!$A$6:$Y$65,11,FALSE),0)</f>
        <v>0</v>
      </c>
      <c r="L23" s="37">
        <f>IF($Z$5&gt;$A23,VLOOKUP($A23,전체근로자명부!$A$6:$Y$65,12,FALSE),0)</f>
        <v>0</v>
      </c>
      <c r="M23" s="37">
        <f>IF($Z$5&gt;$A23,VLOOKUP($A23,전체근로자명부!$A$6:$Y$65,13,FALSE),0)</f>
        <v>0</v>
      </c>
      <c r="N23" s="37">
        <f>IF($Z$5&gt;$A23,VLOOKUP($A23,전체근로자명부!$A$6:$Y$65,14,FALSE),0)</f>
        <v>0</v>
      </c>
      <c r="O23" s="37">
        <f>IF($Z$5&gt;$A23,VLOOKUP($A23,전체근로자명부!$A$6:$Y$65,15,FALSE),0)</f>
        <v>0</v>
      </c>
      <c r="P23" s="37">
        <f>IF($Z$5&gt;$A23,VLOOKUP($A23,전체근로자명부!$A$6:$Y$65,16,FALSE),0)</f>
        <v>0</v>
      </c>
      <c r="Q23" s="37">
        <f>IF($Z$5&gt;$A23,VLOOKUP($A23,전체근로자명부!$A$6:$Y$65,17,FALSE),0)</f>
        <v>0</v>
      </c>
      <c r="R23" s="37">
        <f>IF($Z$5&gt;$A23,VLOOKUP($A23,전체근로자명부!$A$6:$Y$65,18,FALSE),0)</f>
        <v>0</v>
      </c>
      <c r="S23" s="37">
        <f>IF($Z$5&gt;$A23,VLOOKUP($A23,전체근로자명부!$A$6:$Y$65,19,FALSE),0)</f>
        <v>0</v>
      </c>
      <c r="T23" s="37">
        <f>IF($Z$5&gt;$A23,VLOOKUP($A23,전체근로자명부!$A$6:$Y$65,20,FALSE),0)</f>
        <v>0</v>
      </c>
      <c r="U23" s="37">
        <f>IF($Z$5&gt;$A23,VLOOKUP($A23,전체근로자명부!$A$6:$Y$65,21,FALSE),0)</f>
        <v>0</v>
      </c>
      <c r="V23" s="37">
        <f>IF($Z$5&gt;$A23,VLOOKUP($A23,전체근로자명부!$A$6:$Y$65,22,FALSE),0)</f>
        <v>0</v>
      </c>
      <c r="W23" s="37">
        <f>IF($Z$5&gt;$A23,VLOOKUP($A23,전체근로자명부!$A$6:$Y$65,23,FALSE),0)</f>
        <v>0</v>
      </c>
      <c r="X23" s="37">
        <f>IF($Z$5&gt;$A23,VLOOKUP($A23,전체근로자명부!$A$6:$Y$65,24,FALSE),0)</f>
        <v>0</v>
      </c>
      <c r="Y23" s="37">
        <f>IF($Z$5&gt;$A23,VLOOKUP($A23,전체근로자명부!$A$6:$Y$65,25,FALSE),0)</f>
        <v>0</v>
      </c>
    </row>
    <row r="24" spans="1:25" ht="22.5" customHeight="1">
      <c r="A24" s="28">
        <v>19</v>
      </c>
      <c r="B24" s="37">
        <f>IF($Z$5&gt;$A24,VLOOKUP($A24,전체근로자명부!$A$6:$Y$65,2,FALSE),0)</f>
        <v>0</v>
      </c>
      <c r="C24" s="55">
        <f>IF($Z$5&gt;$A24,VLOOKUP($A24,전체근로자명부!$A$6:$Y$65,3,FALSE),0)</f>
        <v>0</v>
      </c>
      <c r="D24" s="55">
        <f>IF($Z$5&gt;$A24,VLOOKUP($A24,전체근로자명부!$A$6:$Y$65,4,FALSE),0)</f>
        <v>0</v>
      </c>
      <c r="E24" s="37">
        <f>IF($Z$5&gt;$A24,VLOOKUP($A24,전체근로자명부!$A$6:$Y$65,5,FALSE),0)</f>
        <v>0</v>
      </c>
      <c r="F24" s="37">
        <f>IF($Z$5&gt;$A24,VLOOKUP($A24,전체근로자명부!$A$6:$Y$65,6,FALSE),0)</f>
        <v>0</v>
      </c>
      <c r="G24" s="37">
        <f>IF($Z$5&gt;$A24,VLOOKUP($A24,전체근로자명부!$A$6:$Y$65,7,FALSE),0)</f>
        <v>0</v>
      </c>
      <c r="H24" s="37">
        <f>IF($Z$5&gt;$A24,VLOOKUP($A24,전체근로자명부!$A$6:$Y$65,8,FALSE),0)</f>
        <v>0</v>
      </c>
      <c r="I24" s="37">
        <f>IF($Z$5&gt;$A24,VLOOKUP($A24,전체근로자명부!$A$6:$Y$65,9,FALSE),0)</f>
        <v>0</v>
      </c>
      <c r="J24" s="37">
        <f>IF($Z$5&gt;$A24,VLOOKUP($A24,전체근로자명부!$A$6:$Y$65,10,FALSE),0)</f>
        <v>0</v>
      </c>
      <c r="K24" s="37">
        <f>IF($Z$5&gt;$A24,VLOOKUP($A24,전체근로자명부!$A$6:$Y$65,11,FALSE),0)</f>
        <v>0</v>
      </c>
      <c r="L24" s="37">
        <f>IF($Z$5&gt;$A24,VLOOKUP($A24,전체근로자명부!$A$6:$Y$65,12,FALSE),0)</f>
        <v>0</v>
      </c>
      <c r="M24" s="37">
        <f>IF($Z$5&gt;$A24,VLOOKUP($A24,전체근로자명부!$A$6:$Y$65,13,FALSE),0)</f>
        <v>0</v>
      </c>
      <c r="N24" s="37">
        <f>IF($Z$5&gt;$A24,VLOOKUP($A24,전체근로자명부!$A$6:$Y$65,14,FALSE),0)</f>
        <v>0</v>
      </c>
      <c r="O24" s="37">
        <f>IF($Z$5&gt;$A24,VLOOKUP($A24,전체근로자명부!$A$6:$Y$65,15,FALSE),0)</f>
        <v>0</v>
      </c>
      <c r="P24" s="37">
        <f>IF($Z$5&gt;$A24,VLOOKUP($A24,전체근로자명부!$A$6:$Y$65,16,FALSE),0)</f>
        <v>0</v>
      </c>
      <c r="Q24" s="37">
        <f>IF($Z$5&gt;$A24,VLOOKUP($A24,전체근로자명부!$A$6:$Y$65,17,FALSE),0)</f>
        <v>0</v>
      </c>
      <c r="R24" s="37">
        <f>IF($Z$5&gt;$A24,VLOOKUP($A24,전체근로자명부!$A$6:$Y$65,18,FALSE),0)</f>
        <v>0</v>
      </c>
      <c r="S24" s="37">
        <f>IF($Z$5&gt;$A24,VLOOKUP($A24,전체근로자명부!$A$6:$Y$65,19,FALSE),0)</f>
        <v>0</v>
      </c>
      <c r="T24" s="37">
        <f>IF($Z$5&gt;$A24,VLOOKUP($A24,전체근로자명부!$A$6:$Y$65,20,FALSE),0)</f>
        <v>0</v>
      </c>
      <c r="U24" s="37">
        <f>IF($Z$5&gt;$A24,VLOOKUP($A24,전체근로자명부!$A$6:$Y$65,21,FALSE),0)</f>
        <v>0</v>
      </c>
      <c r="V24" s="37">
        <f>IF($Z$5&gt;$A24,VLOOKUP($A24,전체근로자명부!$A$6:$Y$65,22,FALSE),0)</f>
        <v>0</v>
      </c>
      <c r="W24" s="37">
        <f>IF($Z$5&gt;$A24,VLOOKUP($A24,전체근로자명부!$A$6:$Y$65,23,FALSE),0)</f>
        <v>0</v>
      </c>
      <c r="X24" s="37">
        <f>IF($Z$5&gt;$A24,VLOOKUP($A24,전체근로자명부!$A$6:$Y$65,24,FALSE),0)</f>
        <v>0</v>
      </c>
      <c r="Y24" s="37">
        <f>IF($Z$5&gt;$A24,VLOOKUP($A24,전체근로자명부!$A$6:$Y$65,25,FALSE),0)</f>
        <v>0</v>
      </c>
    </row>
    <row r="25" spans="1:25" ht="22.5" customHeight="1">
      <c r="A25" s="28">
        <v>20</v>
      </c>
      <c r="B25" s="37">
        <f>IF($Z$5&gt;$A25,VLOOKUP($A25,전체근로자명부!$A$6:$Y$65,2,FALSE),0)</f>
        <v>0</v>
      </c>
      <c r="C25" s="55">
        <f>IF($Z$5&gt;$A25,VLOOKUP($A25,전체근로자명부!$A$6:$Y$65,3,FALSE),0)</f>
        <v>0</v>
      </c>
      <c r="D25" s="55">
        <f>IF($Z$5&gt;$A25,VLOOKUP($A25,전체근로자명부!$A$6:$Y$65,4,FALSE),0)</f>
        <v>0</v>
      </c>
      <c r="E25" s="37">
        <f>IF($Z$5&gt;$A25,VLOOKUP($A25,전체근로자명부!$A$6:$Y$65,5,FALSE),0)</f>
        <v>0</v>
      </c>
      <c r="F25" s="37">
        <f>IF($Z$5&gt;$A25,VLOOKUP($A25,전체근로자명부!$A$6:$Y$65,6,FALSE),0)</f>
        <v>0</v>
      </c>
      <c r="G25" s="37">
        <f>IF($Z$5&gt;$A25,VLOOKUP($A25,전체근로자명부!$A$6:$Y$65,7,FALSE),0)</f>
        <v>0</v>
      </c>
      <c r="H25" s="37">
        <f>IF($Z$5&gt;$A25,VLOOKUP($A25,전체근로자명부!$A$6:$Y$65,8,FALSE),0)</f>
        <v>0</v>
      </c>
      <c r="I25" s="37">
        <f>IF($Z$5&gt;$A25,VLOOKUP($A25,전체근로자명부!$A$6:$Y$65,9,FALSE),0)</f>
        <v>0</v>
      </c>
      <c r="J25" s="37">
        <f>IF($Z$5&gt;$A25,VLOOKUP($A25,전체근로자명부!$A$6:$Y$65,10,FALSE),0)</f>
        <v>0</v>
      </c>
      <c r="K25" s="37">
        <f>IF($Z$5&gt;$A25,VLOOKUP($A25,전체근로자명부!$A$6:$Y$65,11,FALSE),0)</f>
        <v>0</v>
      </c>
      <c r="L25" s="37">
        <f>IF($Z$5&gt;$A25,VLOOKUP($A25,전체근로자명부!$A$6:$Y$65,12,FALSE),0)</f>
        <v>0</v>
      </c>
      <c r="M25" s="37">
        <f>IF($Z$5&gt;$A25,VLOOKUP($A25,전체근로자명부!$A$6:$Y$65,13,FALSE),0)</f>
        <v>0</v>
      </c>
      <c r="N25" s="37">
        <f>IF($Z$5&gt;$A25,VLOOKUP($A25,전체근로자명부!$A$6:$Y$65,14,FALSE),0)</f>
        <v>0</v>
      </c>
      <c r="O25" s="37">
        <f>IF($Z$5&gt;$A25,VLOOKUP($A25,전체근로자명부!$A$6:$Y$65,15,FALSE),0)</f>
        <v>0</v>
      </c>
      <c r="P25" s="37">
        <f>IF($Z$5&gt;$A25,VLOOKUP($A25,전체근로자명부!$A$6:$Y$65,16,FALSE),0)</f>
        <v>0</v>
      </c>
      <c r="Q25" s="37">
        <f>IF($Z$5&gt;$A25,VLOOKUP($A25,전체근로자명부!$A$6:$Y$65,17,FALSE),0)</f>
        <v>0</v>
      </c>
      <c r="R25" s="37">
        <f>IF($Z$5&gt;$A25,VLOOKUP($A25,전체근로자명부!$A$6:$Y$65,18,FALSE),0)</f>
        <v>0</v>
      </c>
      <c r="S25" s="37">
        <f>IF($Z$5&gt;$A25,VLOOKUP($A25,전체근로자명부!$A$6:$Y$65,19,FALSE),0)</f>
        <v>0</v>
      </c>
      <c r="T25" s="37">
        <f>IF($Z$5&gt;$A25,VLOOKUP($A25,전체근로자명부!$A$6:$Y$65,20,FALSE),0)</f>
        <v>0</v>
      </c>
      <c r="U25" s="37">
        <f>IF($Z$5&gt;$A25,VLOOKUP($A25,전체근로자명부!$A$6:$Y$65,21,FALSE),0)</f>
        <v>0</v>
      </c>
      <c r="V25" s="37">
        <f>IF($Z$5&gt;$A25,VLOOKUP($A25,전체근로자명부!$A$6:$Y$65,22,FALSE),0)</f>
        <v>0</v>
      </c>
      <c r="W25" s="37">
        <f>IF($Z$5&gt;$A25,VLOOKUP($A25,전체근로자명부!$A$6:$Y$65,23,FALSE),0)</f>
        <v>0</v>
      </c>
      <c r="X25" s="37">
        <f>IF($Z$5&gt;$A25,VLOOKUP($A25,전체근로자명부!$A$6:$Y$65,24,FALSE),0)</f>
        <v>0</v>
      </c>
      <c r="Y25" s="37">
        <f>IF($Z$5&gt;$A25,VLOOKUP($A25,전체근로자명부!$A$6:$Y$65,25,FALSE),0)</f>
        <v>0</v>
      </c>
    </row>
    <row r="26" spans="1:25" ht="22.5" customHeight="1">
      <c r="A26" s="28">
        <v>21</v>
      </c>
      <c r="B26" s="37">
        <f>IF($Z$5&gt;$A26,VLOOKUP($A26,전체근로자명부!$A$6:$Y$65,2,FALSE),0)</f>
        <v>0</v>
      </c>
      <c r="C26" s="55">
        <f>IF($Z$5&gt;$A26,VLOOKUP($A26,전체근로자명부!$A$6:$Y$65,3,FALSE),0)</f>
        <v>0</v>
      </c>
      <c r="D26" s="55">
        <f>IF($Z$5&gt;$A26,VLOOKUP($A26,전체근로자명부!$A$6:$Y$65,4,FALSE),0)</f>
        <v>0</v>
      </c>
      <c r="E26" s="37">
        <f>IF($Z$5&gt;$A26,VLOOKUP($A26,전체근로자명부!$A$6:$Y$65,5,FALSE),0)</f>
        <v>0</v>
      </c>
      <c r="F26" s="37">
        <f>IF($Z$5&gt;$A26,VLOOKUP($A26,전체근로자명부!$A$6:$Y$65,6,FALSE),0)</f>
        <v>0</v>
      </c>
      <c r="G26" s="37">
        <f>IF($Z$5&gt;$A26,VLOOKUP($A26,전체근로자명부!$A$6:$Y$65,7,FALSE),0)</f>
        <v>0</v>
      </c>
      <c r="H26" s="37">
        <f>IF($Z$5&gt;$A26,VLOOKUP($A26,전체근로자명부!$A$6:$Y$65,8,FALSE),0)</f>
        <v>0</v>
      </c>
      <c r="I26" s="37">
        <f>IF($Z$5&gt;$A26,VLOOKUP($A26,전체근로자명부!$A$6:$Y$65,9,FALSE),0)</f>
        <v>0</v>
      </c>
      <c r="J26" s="37">
        <f>IF($Z$5&gt;$A26,VLOOKUP($A26,전체근로자명부!$A$6:$Y$65,10,FALSE),0)</f>
        <v>0</v>
      </c>
      <c r="K26" s="37">
        <f>IF($Z$5&gt;$A26,VLOOKUP($A26,전체근로자명부!$A$6:$Y$65,11,FALSE),0)</f>
        <v>0</v>
      </c>
      <c r="L26" s="37">
        <f>IF($Z$5&gt;$A26,VLOOKUP($A26,전체근로자명부!$A$6:$Y$65,12,FALSE),0)</f>
        <v>0</v>
      </c>
      <c r="M26" s="37">
        <f>IF($Z$5&gt;$A26,VLOOKUP($A26,전체근로자명부!$A$6:$Y$65,13,FALSE),0)</f>
        <v>0</v>
      </c>
      <c r="N26" s="37">
        <f>IF($Z$5&gt;$A26,VLOOKUP($A26,전체근로자명부!$A$6:$Y$65,14,FALSE),0)</f>
        <v>0</v>
      </c>
      <c r="O26" s="37">
        <f>IF($Z$5&gt;$A26,VLOOKUP($A26,전체근로자명부!$A$6:$Y$65,15,FALSE),0)</f>
        <v>0</v>
      </c>
      <c r="P26" s="37">
        <f>IF($Z$5&gt;$A26,VLOOKUP($A26,전체근로자명부!$A$6:$Y$65,16,FALSE),0)</f>
        <v>0</v>
      </c>
      <c r="Q26" s="37">
        <f>IF($Z$5&gt;$A26,VLOOKUP($A26,전체근로자명부!$A$6:$Y$65,17,FALSE),0)</f>
        <v>0</v>
      </c>
      <c r="R26" s="37">
        <f>IF($Z$5&gt;$A26,VLOOKUP($A26,전체근로자명부!$A$6:$Y$65,18,FALSE),0)</f>
        <v>0</v>
      </c>
      <c r="S26" s="37">
        <f>IF($Z$5&gt;$A26,VLOOKUP($A26,전체근로자명부!$A$6:$Y$65,19,FALSE),0)</f>
        <v>0</v>
      </c>
      <c r="T26" s="37">
        <f>IF($Z$5&gt;$A26,VLOOKUP($A26,전체근로자명부!$A$6:$Y$65,20,FALSE),0)</f>
        <v>0</v>
      </c>
      <c r="U26" s="37">
        <f>IF($Z$5&gt;$A26,VLOOKUP($A26,전체근로자명부!$A$6:$Y$65,21,FALSE),0)</f>
        <v>0</v>
      </c>
      <c r="V26" s="37">
        <f>IF($Z$5&gt;$A26,VLOOKUP($A26,전체근로자명부!$A$6:$Y$65,22,FALSE),0)</f>
        <v>0</v>
      </c>
      <c r="W26" s="37">
        <f>IF($Z$5&gt;$A26,VLOOKUP($A26,전체근로자명부!$A$6:$Y$65,23,FALSE),0)</f>
        <v>0</v>
      </c>
      <c r="X26" s="37">
        <f>IF($Z$5&gt;$A26,VLOOKUP($A26,전체근로자명부!$A$6:$Y$65,24,FALSE),0)</f>
        <v>0</v>
      </c>
      <c r="Y26" s="37">
        <f>IF($Z$5&gt;$A26,VLOOKUP($A26,전체근로자명부!$A$6:$Y$65,25,FALSE),0)</f>
        <v>0</v>
      </c>
    </row>
    <row r="27" spans="1:25" ht="22.5" customHeight="1">
      <c r="A27" s="28">
        <v>22</v>
      </c>
      <c r="B27" s="37">
        <f>IF($Z$5&gt;$A27,VLOOKUP($A27,전체근로자명부!$A$6:$Y$65,2,FALSE),0)</f>
        <v>0</v>
      </c>
      <c r="C27" s="55">
        <f>IF($Z$5&gt;$A27,VLOOKUP($A27,전체근로자명부!$A$6:$Y$65,3,FALSE),0)</f>
        <v>0</v>
      </c>
      <c r="D27" s="55">
        <f>IF($Z$5&gt;$A27,VLOOKUP($A27,전체근로자명부!$A$6:$Y$65,4,FALSE),0)</f>
        <v>0</v>
      </c>
      <c r="E27" s="37">
        <f>IF($Z$5&gt;$A27,VLOOKUP($A27,전체근로자명부!$A$6:$Y$65,5,FALSE),0)</f>
        <v>0</v>
      </c>
      <c r="F27" s="37">
        <f>IF($Z$5&gt;$A27,VLOOKUP($A27,전체근로자명부!$A$6:$Y$65,6,FALSE),0)</f>
        <v>0</v>
      </c>
      <c r="G27" s="37">
        <f>IF($Z$5&gt;$A27,VLOOKUP($A27,전체근로자명부!$A$6:$Y$65,7,FALSE),0)</f>
        <v>0</v>
      </c>
      <c r="H27" s="37">
        <f>IF($Z$5&gt;$A27,VLOOKUP($A27,전체근로자명부!$A$6:$Y$65,8,FALSE),0)</f>
        <v>0</v>
      </c>
      <c r="I27" s="37">
        <f>IF($Z$5&gt;$A27,VLOOKUP($A27,전체근로자명부!$A$6:$Y$65,9,FALSE),0)</f>
        <v>0</v>
      </c>
      <c r="J27" s="37">
        <f>IF($Z$5&gt;$A27,VLOOKUP($A27,전체근로자명부!$A$6:$Y$65,10,FALSE),0)</f>
        <v>0</v>
      </c>
      <c r="K27" s="37">
        <f>IF($Z$5&gt;$A27,VLOOKUP($A27,전체근로자명부!$A$6:$Y$65,11,FALSE),0)</f>
        <v>0</v>
      </c>
      <c r="L27" s="37">
        <f>IF($Z$5&gt;$A27,VLOOKUP($A27,전체근로자명부!$A$6:$Y$65,12,FALSE),0)</f>
        <v>0</v>
      </c>
      <c r="M27" s="37">
        <f>IF($Z$5&gt;$A27,VLOOKUP($A27,전체근로자명부!$A$6:$Y$65,13,FALSE),0)</f>
        <v>0</v>
      </c>
      <c r="N27" s="37">
        <f>IF($Z$5&gt;$A27,VLOOKUP($A27,전체근로자명부!$A$6:$Y$65,14,FALSE),0)</f>
        <v>0</v>
      </c>
      <c r="O27" s="37">
        <f>IF($Z$5&gt;$A27,VLOOKUP($A27,전체근로자명부!$A$6:$Y$65,15,FALSE),0)</f>
        <v>0</v>
      </c>
      <c r="P27" s="37">
        <f>IF($Z$5&gt;$A27,VLOOKUP($A27,전체근로자명부!$A$6:$Y$65,16,FALSE),0)</f>
        <v>0</v>
      </c>
      <c r="Q27" s="37">
        <f>IF($Z$5&gt;$A27,VLOOKUP($A27,전체근로자명부!$A$6:$Y$65,17,FALSE),0)</f>
        <v>0</v>
      </c>
      <c r="R27" s="37">
        <f>IF($Z$5&gt;$A27,VLOOKUP($A27,전체근로자명부!$A$6:$Y$65,18,FALSE),0)</f>
        <v>0</v>
      </c>
      <c r="S27" s="37">
        <f>IF($Z$5&gt;$A27,VLOOKUP($A27,전체근로자명부!$A$6:$Y$65,19,FALSE),0)</f>
        <v>0</v>
      </c>
      <c r="T27" s="37">
        <f>IF($Z$5&gt;$A27,VLOOKUP($A27,전체근로자명부!$A$6:$Y$65,20,FALSE),0)</f>
        <v>0</v>
      </c>
      <c r="U27" s="37">
        <f>IF($Z$5&gt;$A27,VLOOKUP($A27,전체근로자명부!$A$6:$Y$65,21,FALSE),0)</f>
        <v>0</v>
      </c>
      <c r="V27" s="37">
        <f>IF($Z$5&gt;$A27,VLOOKUP($A27,전체근로자명부!$A$6:$Y$65,22,FALSE),0)</f>
        <v>0</v>
      </c>
      <c r="W27" s="37">
        <f>IF($Z$5&gt;$A27,VLOOKUP($A27,전체근로자명부!$A$6:$Y$65,23,FALSE),0)</f>
        <v>0</v>
      </c>
      <c r="X27" s="37">
        <f>IF($Z$5&gt;$A27,VLOOKUP($A27,전체근로자명부!$A$6:$Y$65,24,FALSE),0)</f>
        <v>0</v>
      </c>
      <c r="Y27" s="37">
        <f>IF($Z$5&gt;$A27,VLOOKUP($A27,전체근로자명부!$A$6:$Y$65,25,FALSE),0)</f>
        <v>0</v>
      </c>
    </row>
    <row r="28" spans="1:25" ht="22.5" customHeight="1">
      <c r="A28" s="28">
        <v>23</v>
      </c>
      <c r="B28" s="37">
        <f>IF($Z$5&gt;$A28,VLOOKUP($A28,전체근로자명부!$A$6:$Y$65,2,FALSE),0)</f>
        <v>0</v>
      </c>
      <c r="C28" s="55">
        <f>IF($Z$5&gt;$A28,VLOOKUP($A28,전체근로자명부!$A$6:$Y$65,3,FALSE),0)</f>
        <v>0</v>
      </c>
      <c r="D28" s="55">
        <f>IF($Z$5&gt;$A28,VLOOKUP($A28,전체근로자명부!$A$6:$Y$65,4,FALSE),0)</f>
        <v>0</v>
      </c>
      <c r="E28" s="37">
        <f>IF($Z$5&gt;$A28,VLOOKUP($A28,전체근로자명부!$A$6:$Y$65,5,FALSE),0)</f>
        <v>0</v>
      </c>
      <c r="F28" s="37">
        <f>IF($Z$5&gt;$A28,VLOOKUP($A28,전체근로자명부!$A$6:$Y$65,6,FALSE),0)</f>
        <v>0</v>
      </c>
      <c r="G28" s="37">
        <f>IF($Z$5&gt;$A28,VLOOKUP($A28,전체근로자명부!$A$6:$Y$65,7,FALSE),0)</f>
        <v>0</v>
      </c>
      <c r="H28" s="37">
        <f>IF($Z$5&gt;$A28,VLOOKUP($A28,전체근로자명부!$A$6:$Y$65,8,FALSE),0)</f>
        <v>0</v>
      </c>
      <c r="I28" s="37">
        <f>IF($Z$5&gt;$A28,VLOOKUP($A28,전체근로자명부!$A$6:$Y$65,9,FALSE),0)</f>
        <v>0</v>
      </c>
      <c r="J28" s="37">
        <f>IF($Z$5&gt;$A28,VLOOKUP($A28,전체근로자명부!$A$6:$Y$65,10,FALSE),0)</f>
        <v>0</v>
      </c>
      <c r="K28" s="37">
        <f>IF($Z$5&gt;$A28,VLOOKUP($A28,전체근로자명부!$A$6:$Y$65,11,FALSE),0)</f>
        <v>0</v>
      </c>
      <c r="L28" s="37">
        <f>IF($Z$5&gt;$A28,VLOOKUP($A28,전체근로자명부!$A$6:$Y$65,12,FALSE),0)</f>
        <v>0</v>
      </c>
      <c r="M28" s="37">
        <f>IF($Z$5&gt;$A28,VLOOKUP($A28,전체근로자명부!$A$6:$Y$65,13,FALSE),0)</f>
        <v>0</v>
      </c>
      <c r="N28" s="37">
        <f>IF($Z$5&gt;$A28,VLOOKUP($A28,전체근로자명부!$A$6:$Y$65,14,FALSE),0)</f>
        <v>0</v>
      </c>
      <c r="O28" s="37">
        <f>IF($Z$5&gt;$A28,VLOOKUP($A28,전체근로자명부!$A$6:$Y$65,15,FALSE),0)</f>
        <v>0</v>
      </c>
      <c r="P28" s="37">
        <f>IF($Z$5&gt;$A28,VLOOKUP($A28,전체근로자명부!$A$6:$Y$65,16,FALSE),0)</f>
        <v>0</v>
      </c>
      <c r="Q28" s="37">
        <f>IF($Z$5&gt;$A28,VLOOKUP($A28,전체근로자명부!$A$6:$Y$65,17,FALSE),0)</f>
        <v>0</v>
      </c>
      <c r="R28" s="37">
        <f>IF($Z$5&gt;$A28,VLOOKUP($A28,전체근로자명부!$A$6:$Y$65,18,FALSE),0)</f>
        <v>0</v>
      </c>
      <c r="S28" s="37">
        <f>IF($Z$5&gt;$A28,VLOOKUP($A28,전체근로자명부!$A$6:$Y$65,19,FALSE),0)</f>
        <v>0</v>
      </c>
      <c r="T28" s="37">
        <f>IF($Z$5&gt;$A28,VLOOKUP($A28,전체근로자명부!$A$6:$Y$65,20,FALSE),0)</f>
        <v>0</v>
      </c>
      <c r="U28" s="37">
        <f>IF($Z$5&gt;$A28,VLOOKUP($A28,전체근로자명부!$A$6:$Y$65,21,FALSE),0)</f>
        <v>0</v>
      </c>
      <c r="V28" s="37">
        <f>IF($Z$5&gt;$A28,VLOOKUP($A28,전체근로자명부!$A$6:$Y$65,22,FALSE),0)</f>
        <v>0</v>
      </c>
      <c r="W28" s="37">
        <f>IF($Z$5&gt;$A28,VLOOKUP($A28,전체근로자명부!$A$6:$Y$65,23,FALSE),0)</f>
        <v>0</v>
      </c>
      <c r="X28" s="37">
        <f>IF($Z$5&gt;$A28,VLOOKUP($A28,전체근로자명부!$A$6:$Y$65,24,FALSE),0)</f>
        <v>0</v>
      </c>
      <c r="Y28" s="37">
        <f>IF($Z$5&gt;$A28,VLOOKUP($A28,전체근로자명부!$A$6:$Y$65,25,FALSE),0)</f>
        <v>0</v>
      </c>
    </row>
    <row r="29" spans="1:25" ht="22.5" customHeight="1">
      <c r="A29" s="28">
        <v>24</v>
      </c>
      <c r="B29" s="37">
        <f>IF($Z$5&gt;$A29,VLOOKUP($A29,전체근로자명부!$A$6:$Y$65,2,FALSE),0)</f>
        <v>0</v>
      </c>
      <c r="C29" s="55">
        <f>IF($Z$5&gt;$A29,VLOOKUP($A29,전체근로자명부!$A$6:$Y$65,3,FALSE),0)</f>
        <v>0</v>
      </c>
      <c r="D29" s="55">
        <f>IF($Z$5&gt;$A29,VLOOKUP($A29,전체근로자명부!$A$6:$Y$65,4,FALSE),0)</f>
        <v>0</v>
      </c>
      <c r="E29" s="37">
        <f>IF($Z$5&gt;$A29,VLOOKUP($A29,전체근로자명부!$A$6:$Y$65,5,FALSE),0)</f>
        <v>0</v>
      </c>
      <c r="F29" s="37">
        <f>IF($Z$5&gt;$A29,VLOOKUP($A29,전체근로자명부!$A$6:$Y$65,6,FALSE),0)</f>
        <v>0</v>
      </c>
      <c r="G29" s="37">
        <f>IF($Z$5&gt;$A29,VLOOKUP($A29,전체근로자명부!$A$6:$Y$65,7,FALSE),0)</f>
        <v>0</v>
      </c>
      <c r="H29" s="37">
        <f>IF($Z$5&gt;$A29,VLOOKUP($A29,전체근로자명부!$A$6:$Y$65,8,FALSE),0)</f>
        <v>0</v>
      </c>
      <c r="I29" s="37">
        <f>IF($Z$5&gt;$A29,VLOOKUP($A29,전체근로자명부!$A$6:$Y$65,9,FALSE),0)</f>
        <v>0</v>
      </c>
      <c r="J29" s="37">
        <f>IF($Z$5&gt;$A29,VLOOKUP($A29,전체근로자명부!$A$6:$Y$65,10,FALSE),0)</f>
        <v>0</v>
      </c>
      <c r="K29" s="37">
        <f>IF($Z$5&gt;$A29,VLOOKUP($A29,전체근로자명부!$A$6:$Y$65,11,FALSE),0)</f>
        <v>0</v>
      </c>
      <c r="L29" s="37">
        <f>IF($Z$5&gt;$A29,VLOOKUP($A29,전체근로자명부!$A$6:$Y$65,12,FALSE),0)</f>
        <v>0</v>
      </c>
      <c r="M29" s="37">
        <f>IF($Z$5&gt;$A29,VLOOKUP($A29,전체근로자명부!$A$6:$Y$65,13,FALSE),0)</f>
        <v>0</v>
      </c>
      <c r="N29" s="37">
        <f>IF($Z$5&gt;$A29,VLOOKUP($A29,전체근로자명부!$A$6:$Y$65,14,FALSE),0)</f>
        <v>0</v>
      </c>
      <c r="O29" s="37">
        <f>IF($Z$5&gt;$A29,VLOOKUP($A29,전체근로자명부!$A$6:$Y$65,15,FALSE),0)</f>
        <v>0</v>
      </c>
      <c r="P29" s="37">
        <f>IF($Z$5&gt;$A29,VLOOKUP($A29,전체근로자명부!$A$6:$Y$65,16,FALSE),0)</f>
        <v>0</v>
      </c>
      <c r="Q29" s="37">
        <f>IF($Z$5&gt;$A29,VLOOKUP($A29,전체근로자명부!$A$6:$Y$65,17,FALSE),0)</f>
        <v>0</v>
      </c>
      <c r="R29" s="37">
        <f>IF($Z$5&gt;$A29,VLOOKUP($A29,전체근로자명부!$A$6:$Y$65,18,FALSE),0)</f>
        <v>0</v>
      </c>
      <c r="S29" s="37">
        <f>IF($Z$5&gt;$A29,VLOOKUP($A29,전체근로자명부!$A$6:$Y$65,19,FALSE),0)</f>
        <v>0</v>
      </c>
      <c r="T29" s="37">
        <f>IF($Z$5&gt;$A29,VLOOKUP($A29,전체근로자명부!$A$6:$Y$65,20,FALSE),0)</f>
        <v>0</v>
      </c>
      <c r="U29" s="37">
        <f>IF($Z$5&gt;$A29,VLOOKUP($A29,전체근로자명부!$A$6:$Y$65,21,FALSE),0)</f>
        <v>0</v>
      </c>
      <c r="V29" s="37">
        <f>IF($Z$5&gt;$A29,VLOOKUP($A29,전체근로자명부!$A$6:$Y$65,22,FALSE),0)</f>
        <v>0</v>
      </c>
      <c r="W29" s="37">
        <f>IF($Z$5&gt;$A29,VLOOKUP($A29,전체근로자명부!$A$6:$Y$65,23,FALSE),0)</f>
        <v>0</v>
      </c>
      <c r="X29" s="37">
        <f>IF($Z$5&gt;$A29,VLOOKUP($A29,전체근로자명부!$A$6:$Y$65,24,FALSE),0)</f>
        <v>0</v>
      </c>
      <c r="Y29" s="37">
        <f>IF($Z$5&gt;$A29,VLOOKUP($A29,전체근로자명부!$A$6:$Y$65,25,FALSE),0)</f>
        <v>0</v>
      </c>
    </row>
    <row r="30" spans="1:25" ht="22.5" customHeight="1">
      <c r="A30" s="28">
        <v>25</v>
      </c>
      <c r="B30" s="37">
        <f>IF($Z$5&gt;$A30,VLOOKUP($A30,전체근로자명부!$A$6:$Y$65,2,FALSE),0)</f>
        <v>0</v>
      </c>
      <c r="C30" s="55">
        <f>IF($Z$5&gt;$A30,VLOOKUP($A30,전체근로자명부!$A$6:$Y$65,3,FALSE),0)</f>
        <v>0</v>
      </c>
      <c r="D30" s="55">
        <f>IF($Z$5&gt;$A30,VLOOKUP($A30,전체근로자명부!$A$6:$Y$65,4,FALSE),0)</f>
        <v>0</v>
      </c>
      <c r="E30" s="37">
        <f>IF($Z$5&gt;$A30,VLOOKUP($A30,전체근로자명부!$A$6:$Y$65,5,FALSE),0)</f>
        <v>0</v>
      </c>
      <c r="F30" s="37">
        <f>IF($Z$5&gt;$A30,VLOOKUP($A30,전체근로자명부!$A$6:$Y$65,6,FALSE),0)</f>
        <v>0</v>
      </c>
      <c r="G30" s="37">
        <f>IF($Z$5&gt;$A30,VLOOKUP($A30,전체근로자명부!$A$6:$Y$65,7,FALSE),0)</f>
        <v>0</v>
      </c>
      <c r="H30" s="37">
        <f>IF($Z$5&gt;$A30,VLOOKUP($A30,전체근로자명부!$A$6:$Y$65,8,FALSE),0)</f>
        <v>0</v>
      </c>
      <c r="I30" s="37">
        <f>IF($Z$5&gt;$A30,VLOOKUP($A30,전체근로자명부!$A$6:$Y$65,9,FALSE),0)</f>
        <v>0</v>
      </c>
      <c r="J30" s="37">
        <f>IF($Z$5&gt;$A30,VLOOKUP($A30,전체근로자명부!$A$6:$Y$65,10,FALSE),0)</f>
        <v>0</v>
      </c>
      <c r="K30" s="37">
        <f>IF($Z$5&gt;$A30,VLOOKUP($A30,전체근로자명부!$A$6:$Y$65,11,FALSE),0)</f>
        <v>0</v>
      </c>
      <c r="L30" s="37">
        <f>IF($Z$5&gt;$A30,VLOOKUP($A30,전체근로자명부!$A$6:$Y$65,12,FALSE),0)</f>
        <v>0</v>
      </c>
      <c r="M30" s="37">
        <f>IF($Z$5&gt;$A30,VLOOKUP($A30,전체근로자명부!$A$6:$Y$65,13,FALSE),0)</f>
        <v>0</v>
      </c>
      <c r="N30" s="37">
        <f>IF($Z$5&gt;$A30,VLOOKUP($A30,전체근로자명부!$A$6:$Y$65,14,FALSE),0)</f>
        <v>0</v>
      </c>
      <c r="O30" s="37">
        <f>IF($Z$5&gt;$A30,VLOOKUP($A30,전체근로자명부!$A$6:$Y$65,15,FALSE),0)</f>
        <v>0</v>
      </c>
      <c r="P30" s="37">
        <f>IF($Z$5&gt;$A30,VLOOKUP($A30,전체근로자명부!$A$6:$Y$65,16,FALSE),0)</f>
        <v>0</v>
      </c>
      <c r="Q30" s="37">
        <f>IF($Z$5&gt;$A30,VLOOKUP($A30,전체근로자명부!$A$6:$Y$65,17,FALSE),0)</f>
        <v>0</v>
      </c>
      <c r="R30" s="37">
        <f>IF($Z$5&gt;$A30,VLOOKUP($A30,전체근로자명부!$A$6:$Y$65,18,FALSE),0)</f>
        <v>0</v>
      </c>
      <c r="S30" s="37">
        <f>IF($Z$5&gt;$A30,VLOOKUP($A30,전체근로자명부!$A$6:$Y$65,19,FALSE),0)</f>
        <v>0</v>
      </c>
      <c r="T30" s="37">
        <f>IF($Z$5&gt;$A30,VLOOKUP($A30,전체근로자명부!$A$6:$Y$65,20,FALSE),0)</f>
        <v>0</v>
      </c>
      <c r="U30" s="37">
        <f>IF($Z$5&gt;$A30,VLOOKUP($A30,전체근로자명부!$A$6:$Y$65,21,FALSE),0)</f>
        <v>0</v>
      </c>
      <c r="V30" s="37">
        <f>IF($Z$5&gt;$A30,VLOOKUP($A30,전체근로자명부!$A$6:$Y$65,22,FALSE),0)</f>
        <v>0</v>
      </c>
      <c r="W30" s="37">
        <f>IF($Z$5&gt;$A30,VLOOKUP($A30,전체근로자명부!$A$6:$Y$65,23,FALSE),0)</f>
        <v>0</v>
      </c>
      <c r="X30" s="37">
        <f>IF($Z$5&gt;$A30,VLOOKUP($A30,전체근로자명부!$A$6:$Y$65,24,FALSE),0)</f>
        <v>0</v>
      </c>
      <c r="Y30" s="37">
        <f>IF($Z$5&gt;$A30,VLOOKUP($A30,전체근로자명부!$A$6:$Y$65,25,FALSE),0)</f>
        <v>0</v>
      </c>
    </row>
    <row r="31" spans="1:25" ht="22.5" customHeight="1">
      <c r="A31" s="28">
        <v>26</v>
      </c>
      <c r="B31" s="37">
        <f>IF($Z$5&gt;$A31,VLOOKUP($A31,전체근로자명부!$A$6:$Y$65,2,FALSE),0)</f>
        <v>0</v>
      </c>
      <c r="C31" s="55">
        <f>IF($Z$5&gt;$A31,VLOOKUP($A31,전체근로자명부!$A$6:$Y$65,3,FALSE),0)</f>
        <v>0</v>
      </c>
      <c r="D31" s="55">
        <f>IF($Z$5&gt;$A31,VLOOKUP($A31,전체근로자명부!$A$6:$Y$65,4,FALSE),0)</f>
        <v>0</v>
      </c>
      <c r="E31" s="37">
        <f>IF($Z$5&gt;$A31,VLOOKUP($A31,전체근로자명부!$A$6:$Y$65,5,FALSE),0)</f>
        <v>0</v>
      </c>
      <c r="F31" s="37">
        <f>IF($Z$5&gt;$A31,VLOOKUP($A31,전체근로자명부!$A$6:$Y$65,6,FALSE),0)</f>
        <v>0</v>
      </c>
      <c r="G31" s="37">
        <f>IF($Z$5&gt;$A31,VLOOKUP($A31,전체근로자명부!$A$6:$Y$65,7,FALSE),0)</f>
        <v>0</v>
      </c>
      <c r="H31" s="37">
        <f>IF($Z$5&gt;$A31,VLOOKUP($A31,전체근로자명부!$A$6:$Y$65,8,FALSE),0)</f>
        <v>0</v>
      </c>
      <c r="I31" s="37">
        <f>IF($Z$5&gt;$A31,VLOOKUP($A31,전체근로자명부!$A$6:$Y$65,9,FALSE),0)</f>
        <v>0</v>
      </c>
      <c r="J31" s="37">
        <f>IF($Z$5&gt;$A31,VLOOKUP($A31,전체근로자명부!$A$6:$Y$65,10,FALSE),0)</f>
        <v>0</v>
      </c>
      <c r="K31" s="37">
        <f>IF($Z$5&gt;$A31,VLOOKUP($A31,전체근로자명부!$A$6:$Y$65,11,FALSE),0)</f>
        <v>0</v>
      </c>
      <c r="L31" s="37">
        <f>IF($Z$5&gt;$A31,VLOOKUP($A31,전체근로자명부!$A$6:$Y$65,12,FALSE),0)</f>
        <v>0</v>
      </c>
      <c r="M31" s="37">
        <f>IF($Z$5&gt;$A31,VLOOKUP($A31,전체근로자명부!$A$6:$Y$65,13,FALSE),0)</f>
        <v>0</v>
      </c>
      <c r="N31" s="37">
        <f>IF($Z$5&gt;$A31,VLOOKUP($A31,전체근로자명부!$A$6:$Y$65,14,FALSE),0)</f>
        <v>0</v>
      </c>
      <c r="O31" s="37">
        <f>IF($Z$5&gt;$A31,VLOOKUP($A31,전체근로자명부!$A$6:$Y$65,15,FALSE),0)</f>
        <v>0</v>
      </c>
      <c r="P31" s="37">
        <f>IF($Z$5&gt;$A31,VLOOKUP($A31,전체근로자명부!$A$6:$Y$65,16,FALSE),0)</f>
        <v>0</v>
      </c>
      <c r="Q31" s="37">
        <f>IF($Z$5&gt;$A31,VLOOKUP($A31,전체근로자명부!$A$6:$Y$65,17,FALSE),0)</f>
        <v>0</v>
      </c>
      <c r="R31" s="37">
        <f>IF($Z$5&gt;$A31,VLOOKUP($A31,전체근로자명부!$A$6:$Y$65,18,FALSE),0)</f>
        <v>0</v>
      </c>
      <c r="S31" s="37">
        <f>IF($Z$5&gt;$A31,VLOOKUP($A31,전체근로자명부!$A$6:$Y$65,19,FALSE),0)</f>
        <v>0</v>
      </c>
      <c r="T31" s="37">
        <f>IF($Z$5&gt;$A31,VLOOKUP($A31,전체근로자명부!$A$6:$Y$65,20,FALSE),0)</f>
        <v>0</v>
      </c>
      <c r="U31" s="37">
        <f>IF($Z$5&gt;$A31,VLOOKUP($A31,전체근로자명부!$A$6:$Y$65,21,FALSE),0)</f>
        <v>0</v>
      </c>
      <c r="V31" s="37">
        <f>IF($Z$5&gt;$A31,VLOOKUP($A31,전체근로자명부!$A$6:$Y$65,22,FALSE),0)</f>
        <v>0</v>
      </c>
      <c r="W31" s="37">
        <f>IF($Z$5&gt;$A31,VLOOKUP($A31,전체근로자명부!$A$6:$Y$65,23,FALSE),0)</f>
        <v>0</v>
      </c>
      <c r="X31" s="37">
        <f>IF($Z$5&gt;$A31,VLOOKUP($A31,전체근로자명부!$A$6:$Y$65,24,FALSE),0)</f>
        <v>0</v>
      </c>
      <c r="Y31" s="37">
        <f>IF($Z$5&gt;$A31,VLOOKUP($A31,전체근로자명부!$A$6:$Y$65,25,FALSE),0)</f>
        <v>0</v>
      </c>
    </row>
    <row r="32" spans="1:25" ht="22.5" customHeight="1">
      <c r="A32" s="28">
        <v>27</v>
      </c>
      <c r="B32" s="37">
        <f>IF($Z$5&gt;$A32,VLOOKUP($A32,전체근로자명부!$A$6:$Y$65,2,FALSE),0)</f>
        <v>0</v>
      </c>
      <c r="C32" s="55">
        <f>IF($Z$5&gt;$A32,VLOOKUP($A32,전체근로자명부!$A$6:$Y$65,3,FALSE),0)</f>
        <v>0</v>
      </c>
      <c r="D32" s="55">
        <f>IF($Z$5&gt;$A32,VLOOKUP($A32,전체근로자명부!$A$6:$Y$65,4,FALSE),0)</f>
        <v>0</v>
      </c>
      <c r="E32" s="37">
        <f>IF($Z$5&gt;$A32,VLOOKUP($A32,전체근로자명부!$A$6:$Y$65,5,FALSE),0)</f>
        <v>0</v>
      </c>
      <c r="F32" s="37">
        <f>IF($Z$5&gt;$A32,VLOOKUP($A32,전체근로자명부!$A$6:$Y$65,6,FALSE),0)</f>
        <v>0</v>
      </c>
      <c r="G32" s="37">
        <f>IF($Z$5&gt;$A32,VLOOKUP($A32,전체근로자명부!$A$6:$Y$65,7,FALSE),0)</f>
        <v>0</v>
      </c>
      <c r="H32" s="37">
        <f>IF($Z$5&gt;$A32,VLOOKUP($A32,전체근로자명부!$A$6:$Y$65,8,FALSE),0)</f>
        <v>0</v>
      </c>
      <c r="I32" s="37">
        <f>IF($Z$5&gt;$A32,VLOOKUP($A32,전체근로자명부!$A$6:$Y$65,9,FALSE),0)</f>
        <v>0</v>
      </c>
      <c r="J32" s="37">
        <f>IF($Z$5&gt;$A32,VLOOKUP($A32,전체근로자명부!$A$6:$Y$65,10,FALSE),0)</f>
        <v>0</v>
      </c>
      <c r="K32" s="37">
        <f>IF($Z$5&gt;$A32,VLOOKUP($A32,전체근로자명부!$A$6:$Y$65,11,FALSE),0)</f>
        <v>0</v>
      </c>
      <c r="L32" s="37">
        <f>IF($Z$5&gt;$A32,VLOOKUP($A32,전체근로자명부!$A$6:$Y$65,12,FALSE),0)</f>
        <v>0</v>
      </c>
      <c r="M32" s="37">
        <f>IF($Z$5&gt;$A32,VLOOKUP($A32,전체근로자명부!$A$6:$Y$65,13,FALSE),0)</f>
        <v>0</v>
      </c>
      <c r="N32" s="37">
        <f>IF($Z$5&gt;$A32,VLOOKUP($A32,전체근로자명부!$A$6:$Y$65,14,FALSE),0)</f>
        <v>0</v>
      </c>
      <c r="O32" s="37">
        <f>IF($Z$5&gt;$A32,VLOOKUP($A32,전체근로자명부!$A$6:$Y$65,15,FALSE),0)</f>
        <v>0</v>
      </c>
      <c r="P32" s="37">
        <f>IF($Z$5&gt;$A32,VLOOKUP($A32,전체근로자명부!$A$6:$Y$65,16,FALSE),0)</f>
        <v>0</v>
      </c>
      <c r="Q32" s="37">
        <f>IF($Z$5&gt;$A32,VLOOKUP($A32,전체근로자명부!$A$6:$Y$65,17,FALSE),0)</f>
        <v>0</v>
      </c>
      <c r="R32" s="37">
        <f>IF($Z$5&gt;$A32,VLOOKUP($A32,전체근로자명부!$A$6:$Y$65,18,FALSE),0)</f>
        <v>0</v>
      </c>
      <c r="S32" s="37">
        <f>IF($Z$5&gt;$A32,VLOOKUP($A32,전체근로자명부!$A$6:$Y$65,19,FALSE),0)</f>
        <v>0</v>
      </c>
      <c r="T32" s="37">
        <f>IF($Z$5&gt;$A32,VLOOKUP($A32,전체근로자명부!$A$6:$Y$65,20,FALSE),0)</f>
        <v>0</v>
      </c>
      <c r="U32" s="37">
        <f>IF($Z$5&gt;$A32,VLOOKUP($A32,전체근로자명부!$A$6:$Y$65,21,FALSE),0)</f>
        <v>0</v>
      </c>
      <c r="V32" s="37">
        <f>IF($Z$5&gt;$A32,VLOOKUP($A32,전체근로자명부!$A$6:$Y$65,22,FALSE),0)</f>
        <v>0</v>
      </c>
      <c r="W32" s="37">
        <f>IF($Z$5&gt;$A32,VLOOKUP($A32,전체근로자명부!$A$6:$Y$65,23,FALSE),0)</f>
        <v>0</v>
      </c>
      <c r="X32" s="37">
        <f>IF($Z$5&gt;$A32,VLOOKUP($A32,전체근로자명부!$A$6:$Y$65,24,FALSE),0)</f>
        <v>0</v>
      </c>
      <c r="Y32" s="37">
        <f>IF($Z$5&gt;$A32,VLOOKUP($A32,전체근로자명부!$A$6:$Y$65,25,FALSE),0)</f>
        <v>0</v>
      </c>
    </row>
    <row r="33" spans="1:25" ht="22.5" customHeight="1">
      <c r="A33" s="28">
        <v>28</v>
      </c>
      <c r="B33" s="37">
        <f>IF($Z$5&gt;$A33,VLOOKUP($A33,전체근로자명부!$A$6:$Y$65,2,FALSE),0)</f>
        <v>0</v>
      </c>
      <c r="C33" s="55">
        <f>IF($Z$5&gt;$A33,VLOOKUP($A33,전체근로자명부!$A$6:$Y$65,3,FALSE),0)</f>
        <v>0</v>
      </c>
      <c r="D33" s="55">
        <f>IF($Z$5&gt;$A33,VLOOKUP($A33,전체근로자명부!$A$6:$Y$65,4,FALSE),0)</f>
        <v>0</v>
      </c>
      <c r="E33" s="37">
        <f>IF($Z$5&gt;$A33,VLOOKUP($A33,전체근로자명부!$A$6:$Y$65,5,FALSE),0)</f>
        <v>0</v>
      </c>
      <c r="F33" s="37">
        <f>IF($Z$5&gt;$A33,VLOOKUP($A33,전체근로자명부!$A$6:$Y$65,6,FALSE),0)</f>
        <v>0</v>
      </c>
      <c r="G33" s="37">
        <f>IF($Z$5&gt;$A33,VLOOKUP($A33,전체근로자명부!$A$6:$Y$65,7,FALSE),0)</f>
        <v>0</v>
      </c>
      <c r="H33" s="37">
        <f>IF($Z$5&gt;$A33,VLOOKUP($A33,전체근로자명부!$A$6:$Y$65,8,FALSE),0)</f>
        <v>0</v>
      </c>
      <c r="I33" s="37">
        <f>IF($Z$5&gt;$A33,VLOOKUP($A33,전체근로자명부!$A$6:$Y$65,9,FALSE),0)</f>
        <v>0</v>
      </c>
      <c r="J33" s="37">
        <f>IF($Z$5&gt;$A33,VLOOKUP($A33,전체근로자명부!$A$6:$Y$65,10,FALSE),0)</f>
        <v>0</v>
      </c>
      <c r="K33" s="37">
        <f>IF($Z$5&gt;$A33,VLOOKUP($A33,전체근로자명부!$A$6:$Y$65,11,FALSE),0)</f>
        <v>0</v>
      </c>
      <c r="L33" s="37">
        <f>IF($Z$5&gt;$A33,VLOOKUP($A33,전체근로자명부!$A$6:$Y$65,12,FALSE),0)</f>
        <v>0</v>
      </c>
      <c r="M33" s="37">
        <f>IF($Z$5&gt;$A33,VLOOKUP($A33,전체근로자명부!$A$6:$Y$65,13,FALSE),0)</f>
        <v>0</v>
      </c>
      <c r="N33" s="37">
        <f>IF($Z$5&gt;$A33,VLOOKUP($A33,전체근로자명부!$A$6:$Y$65,14,FALSE),0)</f>
        <v>0</v>
      </c>
      <c r="O33" s="37">
        <f>IF($Z$5&gt;$A33,VLOOKUP($A33,전체근로자명부!$A$6:$Y$65,15,FALSE),0)</f>
        <v>0</v>
      </c>
      <c r="P33" s="37">
        <f>IF($Z$5&gt;$A33,VLOOKUP($A33,전체근로자명부!$A$6:$Y$65,16,FALSE),0)</f>
        <v>0</v>
      </c>
      <c r="Q33" s="37">
        <f>IF($Z$5&gt;$A33,VLOOKUP($A33,전체근로자명부!$A$6:$Y$65,17,FALSE),0)</f>
        <v>0</v>
      </c>
      <c r="R33" s="37">
        <f>IF($Z$5&gt;$A33,VLOOKUP($A33,전체근로자명부!$A$6:$Y$65,18,FALSE),0)</f>
        <v>0</v>
      </c>
      <c r="S33" s="37">
        <f>IF($Z$5&gt;$A33,VLOOKUP($A33,전체근로자명부!$A$6:$Y$65,19,FALSE),0)</f>
        <v>0</v>
      </c>
      <c r="T33" s="37">
        <f>IF($Z$5&gt;$A33,VLOOKUP($A33,전체근로자명부!$A$6:$Y$65,20,FALSE),0)</f>
        <v>0</v>
      </c>
      <c r="U33" s="37">
        <f>IF($Z$5&gt;$A33,VLOOKUP($A33,전체근로자명부!$A$6:$Y$65,21,FALSE),0)</f>
        <v>0</v>
      </c>
      <c r="V33" s="37">
        <f>IF($Z$5&gt;$A33,VLOOKUP($A33,전체근로자명부!$A$6:$Y$65,22,FALSE),0)</f>
        <v>0</v>
      </c>
      <c r="W33" s="37">
        <f>IF($Z$5&gt;$A33,VLOOKUP($A33,전체근로자명부!$A$6:$Y$65,23,FALSE),0)</f>
        <v>0</v>
      </c>
      <c r="X33" s="37">
        <f>IF($Z$5&gt;$A33,VLOOKUP($A33,전체근로자명부!$A$6:$Y$65,24,FALSE),0)</f>
        <v>0</v>
      </c>
      <c r="Y33" s="37">
        <f>IF($Z$5&gt;$A33,VLOOKUP($A33,전체근로자명부!$A$6:$Y$65,25,FALSE),0)</f>
        <v>0</v>
      </c>
    </row>
    <row r="34" spans="1:25" ht="22.5" customHeight="1">
      <c r="A34" s="28">
        <v>29</v>
      </c>
      <c r="B34" s="37">
        <f>IF($Z$5&gt;$A34,VLOOKUP($A34,전체근로자명부!$A$6:$Y$65,2,FALSE),0)</f>
        <v>0</v>
      </c>
      <c r="C34" s="55">
        <f>IF($Z$5&gt;$A34,VLOOKUP($A34,전체근로자명부!$A$6:$Y$65,3,FALSE),0)</f>
        <v>0</v>
      </c>
      <c r="D34" s="55">
        <f>IF($Z$5&gt;$A34,VLOOKUP($A34,전체근로자명부!$A$6:$Y$65,4,FALSE),0)</f>
        <v>0</v>
      </c>
      <c r="E34" s="37">
        <f>IF($Z$5&gt;$A34,VLOOKUP($A34,전체근로자명부!$A$6:$Y$65,5,FALSE),0)</f>
        <v>0</v>
      </c>
      <c r="F34" s="37">
        <f>IF($Z$5&gt;$A34,VLOOKUP($A34,전체근로자명부!$A$6:$Y$65,6,FALSE),0)</f>
        <v>0</v>
      </c>
      <c r="G34" s="37">
        <f>IF($Z$5&gt;$A34,VLOOKUP($A34,전체근로자명부!$A$6:$Y$65,7,FALSE),0)</f>
        <v>0</v>
      </c>
      <c r="H34" s="37">
        <f>IF($Z$5&gt;$A34,VLOOKUP($A34,전체근로자명부!$A$6:$Y$65,8,FALSE),0)</f>
        <v>0</v>
      </c>
      <c r="I34" s="37">
        <f>IF($Z$5&gt;$A34,VLOOKUP($A34,전체근로자명부!$A$6:$Y$65,9,FALSE),0)</f>
        <v>0</v>
      </c>
      <c r="J34" s="37">
        <f>IF($Z$5&gt;$A34,VLOOKUP($A34,전체근로자명부!$A$6:$Y$65,10,FALSE),0)</f>
        <v>0</v>
      </c>
      <c r="K34" s="37">
        <f>IF($Z$5&gt;$A34,VLOOKUP($A34,전체근로자명부!$A$6:$Y$65,11,FALSE),0)</f>
        <v>0</v>
      </c>
      <c r="L34" s="37">
        <f>IF($Z$5&gt;$A34,VLOOKUP($A34,전체근로자명부!$A$6:$Y$65,12,FALSE),0)</f>
        <v>0</v>
      </c>
      <c r="M34" s="37">
        <f>IF($Z$5&gt;$A34,VLOOKUP($A34,전체근로자명부!$A$6:$Y$65,13,FALSE),0)</f>
        <v>0</v>
      </c>
      <c r="N34" s="37">
        <f>IF($Z$5&gt;$A34,VLOOKUP($A34,전체근로자명부!$A$6:$Y$65,14,FALSE),0)</f>
        <v>0</v>
      </c>
      <c r="O34" s="37">
        <f>IF($Z$5&gt;$A34,VLOOKUP($A34,전체근로자명부!$A$6:$Y$65,15,FALSE),0)</f>
        <v>0</v>
      </c>
      <c r="P34" s="37">
        <f>IF($Z$5&gt;$A34,VLOOKUP($A34,전체근로자명부!$A$6:$Y$65,16,FALSE),0)</f>
        <v>0</v>
      </c>
      <c r="Q34" s="37">
        <f>IF($Z$5&gt;$A34,VLOOKUP($A34,전체근로자명부!$A$6:$Y$65,17,FALSE),0)</f>
        <v>0</v>
      </c>
      <c r="R34" s="37">
        <f>IF($Z$5&gt;$A34,VLOOKUP($A34,전체근로자명부!$A$6:$Y$65,18,FALSE),0)</f>
        <v>0</v>
      </c>
      <c r="S34" s="37">
        <f>IF($Z$5&gt;$A34,VLOOKUP($A34,전체근로자명부!$A$6:$Y$65,19,FALSE),0)</f>
        <v>0</v>
      </c>
      <c r="T34" s="37">
        <f>IF($Z$5&gt;$A34,VLOOKUP($A34,전체근로자명부!$A$6:$Y$65,20,FALSE),0)</f>
        <v>0</v>
      </c>
      <c r="U34" s="37">
        <f>IF($Z$5&gt;$A34,VLOOKUP($A34,전체근로자명부!$A$6:$Y$65,21,FALSE),0)</f>
        <v>0</v>
      </c>
      <c r="V34" s="37">
        <f>IF($Z$5&gt;$A34,VLOOKUP($A34,전체근로자명부!$A$6:$Y$65,22,FALSE),0)</f>
        <v>0</v>
      </c>
      <c r="W34" s="37">
        <f>IF($Z$5&gt;$A34,VLOOKUP($A34,전체근로자명부!$A$6:$Y$65,23,FALSE),0)</f>
        <v>0</v>
      </c>
      <c r="X34" s="37">
        <f>IF($Z$5&gt;$A34,VLOOKUP($A34,전체근로자명부!$A$6:$Y$65,24,FALSE),0)</f>
        <v>0</v>
      </c>
      <c r="Y34" s="37">
        <f>IF($Z$5&gt;$A34,VLOOKUP($A34,전체근로자명부!$A$6:$Y$65,25,FALSE),0)</f>
        <v>0</v>
      </c>
    </row>
    <row r="35" spans="1:25" ht="22.5" customHeight="1">
      <c r="A35" s="28">
        <v>30</v>
      </c>
      <c r="B35" s="37">
        <f>IF($Z$5&gt;$A35,VLOOKUP($A35,전체근로자명부!$A$6:$Y$65,2,FALSE),0)</f>
        <v>0</v>
      </c>
      <c r="C35" s="55">
        <f>IF($Z$5&gt;$A35,VLOOKUP($A35,전체근로자명부!$A$6:$Y$65,3,FALSE),0)</f>
        <v>0</v>
      </c>
      <c r="D35" s="55">
        <f>IF($Z$5&gt;$A35,VLOOKUP($A35,전체근로자명부!$A$6:$Y$65,4,FALSE),0)</f>
        <v>0</v>
      </c>
      <c r="E35" s="37">
        <f>IF($Z$5&gt;$A35,VLOOKUP($A35,전체근로자명부!$A$6:$Y$65,5,FALSE),0)</f>
        <v>0</v>
      </c>
      <c r="F35" s="37">
        <f>IF($Z$5&gt;$A35,VLOOKUP($A35,전체근로자명부!$A$6:$Y$65,6,FALSE),0)</f>
        <v>0</v>
      </c>
      <c r="G35" s="37">
        <f>IF($Z$5&gt;$A35,VLOOKUP($A35,전체근로자명부!$A$6:$Y$65,7,FALSE),0)</f>
        <v>0</v>
      </c>
      <c r="H35" s="37">
        <f>IF($Z$5&gt;$A35,VLOOKUP($A35,전체근로자명부!$A$6:$Y$65,8,FALSE),0)</f>
        <v>0</v>
      </c>
      <c r="I35" s="37">
        <f>IF($Z$5&gt;$A35,VLOOKUP($A35,전체근로자명부!$A$6:$Y$65,9,FALSE),0)</f>
        <v>0</v>
      </c>
      <c r="J35" s="37">
        <f>IF($Z$5&gt;$A35,VLOOKUP($A35,전체근로자명부!$A$6:$Y$65,10,FALSE),0)</f>
        <v>0</v>
      </c>
      <c r="K35" s="37">
        <f>IF($Z$5&gt;$A35,VLOOKUP($A35,전체근로자명부!$A$6:$Y$65,11,FALSE),0)</f>
        <v>0</v>
      </c>
      <c r="L35" s="37">
        <f>IF($Z$5&gt;$A35,VLOOKUP($A35,전체근로자명부!$A$6:$Y$65,12,FALSE),0)</f>
        <v>0</v>
      </c>
      <c r="M35" s="37">
        <f>IF($Z$5&gt;$A35,VLOOKUP($A35,전체근로자명부!$A$6:$Y$65,13,FALSE),0)</f>
        <v>0</v>
      </c>
      <c r="N35" s="37">
        <f>IF($Z$5&gt;$A35,VLOOKUP($A35,전체근로자명부!$A$6:$Y$65,14,FALSE),0)</f>
        <v>0</v>
      </c>
      <c r="O35" s="37">
        <f>IF($Z$5&gt;$A35,VLOOKUP($A35,전체근로자명부!$A$6:$Y$65,15,FALSE),0)</f>
        <v>0</v>
      </c>
      <c r="P35" s="37">
        <f>IF($Z$5&gt;$A35,VLOOKUP($A35,전체근로자명부!$A$6:$Y$65,16,FALSE),0)</f>
        <v>0</v>
      </c>
      <c r="Q35" s="37">
        <f>IF($Z$5&gt;$A35,VLOOKUP($A35,전체근로자명부!$A$6:$Y$65,17,FALSE),0)</f>
        <v>0</v>
      </c>
      <c r="R35" s="37">
        <f>IF($Z$5&gt;$A35,VLOOKUP($A35,전체근로자명부!$A$6:$Y$65,18,FALSE),0)</f>
        <v>0</v>
      </c>
      <c r="S35" s="37">
        <f>IF($Z$5&gt;$A35,VLOOKUP($A35,전체근로자명부!$A$6:$Y$65,19,FALSE),0)</f>
        <v>0</v>
      </c>
      <c r="T35" s="37">
        <f>IF($Z$5&gt;$A35,VLOOKUP($A35,전체근로자명부!$A$6:$Y$65,20,FALSE),0)</f>
        <v>0</v>
      </c>
      <c r="U35" s="37">
        <f>IF($Z$5&gt;$A35,VLOOKUP($A35,전체근로자명부!$A$6:$Y$65,21,FALSE),0)</f>
        <v>0</v>
      </c>
      <c r="V35" s="37">
        <f>IF($Z$5&gt;$A35,VLOOKUP($A35,전체근로자명부!$A$6:$Y$65,22,FALSE),0)</f>
        <v>0</v>
      </c>
      <c r="W35" s="37">
        <f>IF($Z$5&gt;$A35,VLOOKUP($A35,전체근로자명부!$A$6:$Y$65,23,FALSE),0)</f>
        <v>0</v>
      </c>
      <c r="X35" s="37">
        <f>IF($Z$5&gt;$A35,VLOOKUP($A35,전체근로자명부!$A$6:$Y$65,24,FALSE),0)</f>
        <v>0</v>
      </c>
      <c r="Y35" s="37">
        <f>IF($Z$5&gt;$A35,VLOOKUP($A35,전체근로자명부!$A$6:$Y$65,25,FALSE),0)</f>
        <v>0</v>
      </c>
    </row>
    <row r="36" spans="1:25" ht="22.5" customHeight="1">
      <c r="A36" s="28">
        <v>31</v>
      </c>
      <c r="B36" s="37">
        <f>IF($Z$5&gt;$A36,VLOOKUP($A36,전체근로자명부!$A$6:$Y$65,2,FALSE),0)</f>
        <v>0</v>
      </c>
      <c r="C36" s="55">
        <f>IF($Z$5&gt;$A36,VLOOKUP($A36,전체근로자명부!$A$6:$Y$65,3,FALSE),0)</f>
        <v>0</v>
      </c>
      <c r="D36" s="55">
        <f>IF($Z$5&gt;$A36,VLOOKUP($A36,전체근로자명부!$A$6:$Y$65,4,FALSE),0)</f>
        <v>0</v>
      </c>
      <c r="E36" s="37">
        <f>IF($Z$5&gt;$A36,VLOOKUP($A36,전체근로자명부!$A$6:$Y$65,5,FALSE),0)</f>
        <v>0</v>
      </c>
      <c r="F36" s="37">
        <f>IF($Z$5&gt;$A36,VLOOKUP($A36,전체근로자명부!$A$6:$Y$65,6,FALSE),0)</f>
        <v>0</v>
      </c>
      <c r="G36" s="37">
        <f>IF($Z$5&gt;$A36,VLOOKUP($A36,전체근로자명부!$A$6:$Y$65,7,FALSE),0)</f>
        <v>0</v>
      </c>
      <c r="H36" s="37">
        <f>IF($Z$5&gt;$A36,VLOOKUP($A36,전체근로자명부!$A$6:$Y$65,8,FALSE),0)</f>
        <v>0</v>
      </c>
      <c r="I36" s="37">
        <f>IF($Z$5&gt;$A36,VLOOKUP($A36,전체근로자명부!$A$6:$Y$65,9,FALSE),0)</f>
        <v>0</v>
      </c>
      <c r="J36" s="37">
        <f>IF($Z$5&gt;$A36,VLOOKUP($A36,전체근로자명부!$A$6:$Y$65,10,FALSE),0)</f>
        <v>0</v>
      </c>
      <c r="K36" s="37">
        <f>IF($Z$5&gt;$A36,VLOOKUP($A36,전체근로자명부!$A$6:$Y$65,11,FALSE),0)</f>
        <v>0</v>
      </c>
      <c r="L36" s="37">
        <f>IF($Z$5&gt;$A36,VLOOKUP($A36,전체근로자명부!$A$6:$Y$65,12,FALSE),0)</f>
        <v>0</v>
      </c>
      <c r="M36" s="37">
        <f>IF($Z$5&gt;$A36,VLOOKUP($A36,전체근로자명부!$A$6:$Y$65,13,FALSE),0)</f>
        <v>0</v>
      </c>
      <c r="N36" s="37">
        <f>IF($Z$5&gt;$A36,VLOOKUP($A36,전체근로자명부!$A$6:$Y$65,14,FALSE),0)</f>
        <v>0</v>
      </c>
      <c r="O36" s="37">
        <f>IF($Z$5&gt;$A36,VLOOKUP($A36,전체근로자명부!$A$6:$Y$65,15,FALSE),0)</f>
        <v>0</v>
      </c>
      <c r="P36" s="37">
        <f>IF($Z$5&gt;$A36,VLOOKUP($A36,전체근로자명부!$A$6:$Y$65,16,FALSE),0)</f>
        <v>0</v>
      </c>
      <c r="Q36" s="37">
        <f>IF($Z$5&gt;$A36,VLOOKUP($A36,전체근로자명부!$A$6:$Y$65,17,FALSE),0)</f>
        <v>0</v>
      </c>
      <c r="R36" s="37">
        <f>IF($Z$5&gt;$A36,VLOOKUP($A36,전체근로자명부!$A$6:$Y$65,18,FALSE),0)</f>
        <v>0</v>
      </c>
      <c r="S36" s="37">
        <f>IF($Z$5&gt;$A36,VLOOKUP($A36,전체근로자명부!$A$6:$Y$65,19,FALSE),0)</f>
        <v>0</v>
      </c>
      <c r="T36" s="37">
        <f>IF($Z$5&gt;$A36,VLOOKUP($A36,전체근로자명부!$A$6:$Y$65,20,FALSE),0)</f>
        <v>0</v>
      </c>
      <c r="U36" s="37">
        <f>IF($Z$5&gt;$A36,VLOOKUP($A36,전체근로자명부!$A$6:$Y$65,21,FALSE),0)</f>
        <v>0</v>
      </c>
      <c r="V36" s="37">
        <f>IF($Z$5&gt;$A36,VLOOKUP($A36,전체근로자명부!$A$6:$Y$65,22,FALSE),0)</f>
        <v>0</v>
      </c>
      <c r="W36" s="37">
        <f>IF($Z$5&gt;$A36,VLOOKUP($A36,전체근로자명부!$A$6:$Y$65,23,FALSE),0)</f>
        <v>0</v>
      </c>
      <c r="X36" s="37">
        <f>IF($Z$5&gt;$A36,VLOOKUP($A36,전체근로자명부!$A$6:$Y$65,24,FALSE),0)</f>
        <v>0</v>
      </c>
      <c r="Y36" s="37">
        <f>IF($Z$5&gt;$A36,VLOOKUP($A36,전체근로자명부!$A$6:$Y$65,25,FALSE),0)</f>
        <v>0</v>
      </c>
    </row>
    <row r="37" spans="1:25" ht="22.5" customHeight="1">
      <c r="A37" s="28">
        <v>32</v>
      </c>
      <c r="B37" s="37">
        <f>IF($Z$5&gt;$A37,VLOOKUP($A37,전체근로자명부!$A$6:$Y$65,2,FALSE),0)</f>
        <v>0</v>
      </c>
      <c r="C37" s="55">
        <f>IF($Z$5&gt;$A37,VLOOKUP($A37,전체근로자명부!$A$6:$Y$65,3,FALSE),0)</f>
        <v>0</v>
      </c>
      <c r="D37" s="55">
        <f>IF($Z$5&gt;$A37,VLOOKUP($A37,전체근로자명부!$A$6:$Y$65,4,FALSE),0)</f>
        <v>0</v>
      </c>
      <c r="E37" s="37">
        <f>IF($Z$5&gt;$A37,VLOOKUP($A37,전체근로자명부!$A$6:$Y$65,5,FALSE),0)</f>
        <v>0</v>
      </c>
      <c r="F37" s="37">
        <f>IF($Z$5&gt;$A37,VLOOKUP($A37,전체근로자명부!$A$6:$Y$65,6,FALSE),0)</f>
        <v>0</v>
      </c>
      <c r="G37" s="37">
        <f>IF($Z$5&gt;$A37,VLOOKUP($A37,전체근로자명부!$A$6:$Y$65,7,FALSE),0)</f>
        <v>0</v>
      </c>
      <c r="H37" s="37">
        <f>IF($Z$5&gt;$A37,VLOOKUP($A37,전체근로자명부!$A$6:$Y$65,8,FALSE),0)</f>
        <v>0</v>
      </c>
      <c r="I37" s="37">
        <f>IF($Z$5&gt;$A37,VLOOKUP($A37,전체근로자명부!$A$6:$Y$65,9,FALSE),0)</f>
        <v>0</v>
      </c>
      <c r="J37" s="37">
        <f>IF($Z$5&gt;$A37,VLOOKUP($A37,전체근로자명부!$A$6:$Y$65,10,FALSE),0)</f>
        <v>0</v>
      </c>
      <c r="K37" s="37">
        <f>IF($Z$5&gt;$A37,VLOOKUP($A37,전체근로자명부!$A$6:$Y$65,11,FALSE),0)</f>
        <v>0</v>
      </c>
      <c r="L37" s="37">
        <f>IF($Z$5&gt;$A37,VLOOKUP($A37,전체근로자명부!$A$6:$Y$65,12,FALSE),0)</f>
        <v>0</v>
      </c>
      <c r="M37" s="37">
        <f>IF($Z$5&gt;$A37,VLOOKUP($A37,전체근로자명부!$A$6:$Y$65,13,FALSE),0)</f>
        <v>0</v>
      </c>
      <c r="N37" s="37">
        <f>IF($Z$5&gt;$A37,VLOOKUP($A37,전체근로자명부!$A$6:$Y$65,14,FALSE),0)</f>
        <v>0</v>
      </c>
      <c r="O37" s="37">
        <f>IF($Z$5&gt;$A37,VLOOKUP($A37,전체근로자명부!$A$6:$Y$65,15,FALSE),0)</f>
        <v>0</v>
      </c>
      <c r="P37" s="37">
        <f>IF($Z$5&gt;$A37,VLOOKUP($A37,전체근로자명부!$A$6:$Y$65,16,FALSE),0)</f>
        <v>0</v>
      </c>
      <c r="Q37" s="37">
        <f>IF($Z$5&gt;$A37,VLOOKUP($A37,전체근로자명부!$A$6:$Y$65,17,FALSE),0)</f>
        <v>0</v>
      </c>
      <c r="R37" s="37">
        <f>IF($Z$5&gt;$A37,VLOOKUP($A37,전체근로자명부!$A$6:$Y$65,18,FALSE),0)</f>
        <v>0</v>
      </c>
      <c r="S37" s="37">
        <f>IF($Z$5&gt;$A37,VLOOKUP($A37,전체근로자명부!$A$6:$Y$65,19,FALSE),0)</f>
        <v>0</v>
      </c>
      <c r="T37" s="37">
        <f>IF($Z$5&gt;$A37,VLOOKUP($A37,전체근로자명부!$A$6:$Y$65,20,FALSE),0)</f>
        <v>0</v>
      </c>
      <c r="U37" s="37">
        <f>IF($Z$5&gt;$A37,VLOOKUP($A37,전체근로자명부!$A$6:$Y$65,21,FALSE),0)</f>
        <v>0</v>
      </c>
      <c r="V37" s="37">
        <f>IF($Z$5&gt;$A37,VLOOKUP($A37,전체근로자명부!$A$6:$Y$65,22,FALSE),0)</f>
        <v>0</v>
      </c>
      <c r="W37" s="37">
        <f>IF($Z$5&gt;$A37,VLOOKUP($A37,전체근로자명부!$A$6:$Y$65,23,FALSE),0)</f>
        <v>0</v>
      </c>
      <c r="X37" s="37">
        <f>IF($Z$5&gt;$A37,VLOOKUP($A37,전체근로자명부!$A$6:$Y$65,24,FALSE),0)</f>
        <v>0</v>
      </c>
      <c r="Y37" s="37">
        <f>IF($Z$5&gt;$A37,VLOOKUP($A37,전체근로자명부!$A$6:$Y$65,25,FALSE),0)</f>
        <v>0</v>
      </c>
    </row>
    <row r="38" spans="1:25" ht="22.5" customHeight="1">
      <c r="A38" s="28">
        <v>33</v>
      </c>
      <c r="B38" s="37">
        <f>IF($Z$5&gt;$A38,VLOOKUP($A38,전체근로자명부!$A$6:$Y$65,2,FALSE),0)</f>
        <v>0</v>
      </c>
      <c r="C38" s="55">
        <f>IF($Z$5&gt;$A38,VLOOKUP($A38,전체근로자명부!$A$6:$Y$65,3,FALSE),0)</f>
        <v>0</v>
      </c>
      <c r="D38" s="55">
        <f>IF($Z$5&gt;$A38,VLOOKUP($A38,전체근로자명부!$A$6:$Y$65,4,FALSE),0)</f>
        <v>0</v>
      </c>
      <c r="E38" s="37">
        <f>IF($Z$5&gt;$A38,VLOOKUP($A38,전체근로자명부!$A$6:$Y$65,5,FALSE),0)</f>
        <v>0</v>
      </c>
      <c r="F38" s="37">
        <f>IF($Z$5&gt;$A38,VLOOKUP($A38,전체근로자명부!$A$6:$Y$65,6,FALSE),0)</f>
        <v>0</v>
      </c>
      <c r="G38" s="37">
        <f>IF($Z$5&gt;$A38,VLOOKUP($A38,전체근로자명부!$A$6:$Y$65,7,FALSE),0)</f>
        <v>0</v>
      </c>
      <c r="H38" s="37">
        <f>IF($Z$5&gt;$A38,VLOOKUP($A38,전체근로자명부!$A$6:$Y$65,8,FALSE),0)</f>
        <v>0</v>
      </c>
      <c r="I38" s="37">
        <f>IF($Z$5&gt;$A38,VLOOKUP($A38,전체근로자명부!$A$6:$Y$65,9,FALSE),0)</f>
        <v>0</v>
      </c>
      <c r="J38" s="37">
        <f>IF($Z$5&gt;$A38,VLOOKUP($A38,전체근로자명부!$A$6:$Y$65,10,FALSE),0)</f>
        <v>0</v>
      </c>
      <c r="K38" s="37">
        <f>IF($Z$5&gt;$A38,VLOOKUP($A38,전체근로자명부!$A$6:$Y$65,11,FALSE),0)</f>
        <v>0</v>
      </c>
      <c r="L38" s="37">
        <f>IF($Z$5&gt;$A38,VLOOKUP($A38,전체근로자명부!$A$6:$Y$65,12,FALSE),0)</f>
        <v>0</v>
      </c>
      <c r="M38" s="37">
        <f>IF($Z$5&gt;$A38,VLOOKUP($A38,전체근로자명부!$A$6:$Y$65,13,FALSE),0)</f>
        <v>0</v>
      </c>
      <c r="N38" s="37">
        <f>IF($Z$5&gt;$A38,VLOOKUP($A38,전체근로자명부!$A$6:$Y$65,14,FALSE),0)</f>
        <v>0</v>
      </c>
      <c r="O38" s="37">
        <f>IF($Z$5&gt;$A38,VLOOKUP($A38,전체근로자명부!$A$6:$Y$65,15,FALSE),0)</f>
        <v>0</v>
      </c>
      <c r="P38" s="37">
        <f>IF($Z$5&gt;$A38,VLOOKUP($A38,전체근로자명부!$A$6:$Y$65,16,FALSE),0)</f>
        <v>0</v>
      </c>
      <c r="Q38" s="37">
        <f>IF($Z$5&gt;$A38,VLOOKUP($A38,전체근로자명부!$A$6:$Y$65,17,FALSE),0)</f>
        <v>0</v>
      </c>
      <c r="R38" s="37">
        <f>IF($Z$5&gt;$A38,VLOOKUP($A38,전체근로자명부!$A$6:$Y$65,18,FALSE),0)</f>
        <v>0</v>
      </c>
      <c r="S38" s="37">
        <f>IF($Z$5&gt;$A38,VLOOKUP($A38,전체근로자명부!$A$6:$Y$65,19,FALSE),0)</f>
        <v>0</v>
      </c>
      <c r="T38" s="37">
        <f>IF($Z$5&gt;$A38,VLOOKUP($A38,전체근로자명부!$A$6:$Y$65,20,FALSE),0)</f>
        <v>0</v>
      </c>
      <c r="U38" s="37">
        <f>IF($Z$5&gt;$A38,VLOOKUP($A38,전체근로자명부!$A$6:$Y$65,21,FALSE),0)</f>
        <v>0</v>
      </c>
      <c r="V38" s="37">
        <f>IF($Z$5&gt;$A38,VLOOKUP($A38,전체근로자명부!$A$6:$Y$65,22,FALSE),0)</f>
        <v>0</v>
      </c>
      <c r="W38" s="37">
        <f>IF($Z$5&gt;$A38,VLOOKUP($A38,전체근로자명부!$A$6:$Y$65,23,FALSE),0)</f>
        <v>0</v>
      </c>
      <c r="X38" s="37">
        <f>IF($Z$5&gt;$A38,VLOOKUP($A38,전체근로자명부!$A$6:$Y$65,24,FALSE),0)</f>
        <v>0</v>
      </c>
      <c r="Y38" s="37">
        <f>IF($Z$5&gt;$A38,VLOOKUP($A38,전체근로자명부!$A$6:$Y$65,25,FALSE),0)</f>
        <v>0</v>
      </c>
    </row>
    <row r="39" spans="1:25" ht="22.5" customHeight="1">
      <c r="A39" s="28">
        <v>34</v>
      </c>
      <c r="B39" s="37">
        <f>IF($Z$5&gt;$A39,VLOOKUP($A39,전체근로자명부!$A$6:$Y$65,2,FALSE),0)</f>
        <v>0</v>
      </c>
      <c r="C39" s="55">
        <f>IF($Z$5&gt;$A39,VLOOKUP($A39,전체근로자명부!$A$6:$Y$65,3,FALSE),0)</f>
        <v>0</v>
      </c>
      <c r="D39" s="55">
        <f>IF($Z$5&gt;$A39,VLOOKUP($A39,전체근로자명부!$A$6:$Y$65,4,FALSE),0)</f>
        <v>0</v>
      </c>
      <c r="E39" s="37">
        <f>IF($Z$5&gt;$A39,VLOOKUP($A39,전체근로자명부!$A$6:$Y$65,5,FALSE),0)</f>
        <v>0</v>
      </c>
      <c r="F39" s="37">
        <f>IF($Z$5&gt;$A39,VLOOKUP($A39,전체근로자명부!$A$6:$Y$65,6,FALSE),0)</f>
        <v>0</v>
      </c>
      <c r="G39" s="37">
        <f>IF($Z$5&gt;$A39,VLOOKUP($A39,전체근로자명부!$A$6:$Y$65,7,FALSE),0)</f>
        <v>0</v>
      </c>
      <c r="H39" s="37">
        <f>IF($Z$5&gt;$A39,VLOOKUP($A39,전체근로자명부!$A$6:$Y$65,8,FALSE),0)</f>
        <v>0</v>
      </c>
      <c r="I39" s="37">
        <f>IF($Z$5&gt;$A39,VLOOKUP($A39,전체근로자명부!$A$6:$Y$65,9,FALSE),0)</f>
        <v>0</v>
      </c>
      <c r="J39" s="37">
        <f>IF($Z$5&gt;$A39,VLOOKUP($A39,전체근로자명부!$A$6:$Y$65,10,FALSE),0)</f>
        <v>0</v>
      </c>
      <c r="K39" s="37">
        <f>IF($Z$5&gt;$A39,VLOOKUP($A39,전체근로자명부!$A$6:$Y$65,11,FALSE),0)</f>
        <v>0</v>
      </c>
      <c r="L39" s="37">
        <f>IF($Z$5&gt;$A39,VLOOKUP($A39,전체근로자명부!$A$6:$Y$65,12,FALSE),0)</f>
        <v>0</v>
      </c>
      <c r="M39" s="37">
        <f>IF($Z$5&gt;$A39,VLOOKUP($A39,전체근로자명부!$A$6:$Y$65,13,FALSE),0)</f>
        <v>0</v>
      </c>
      <c r="N39" s="37">
        <f>IF($Z$5&gt;$A39,VLOOKUP($A39,전체근로자명부!$A$6:$Y$65,14,FALSE),0)</f>
        <v>0</v>
      </c>
      <c r="O39" s="37">
        <f>IF($Z$5&gt;$A39,VLOOKUP($A39,전체근로자명부!$A$6:$Y$65,15,FALSE),0)</f>
        <v>0</v>
      </c>
      <c r="P39" s="37">
        <f>IF($Z$5&gt;$A39,VLOOKUP($A39,전체근로자명부!$A$6:$Y$65,16,FALSE),0)</f>
        <v>0</v>
      </c>
      <c r="Q39" s="37">
        <f>IF($Z$5&gt;$A39,VLOOKUP($A39,전체근로자명부!$A$6:$Y$65,17,FALSE),0)</f>
        <v>0</v>
      </c>
      <c r="R39" s="37">
        <f>IF($Z$5&gt;$A39,VLOOKUP($A39,전체근로자명부!$A$6:$Y$65,18,FALSE),0)</f>
        <v>0</v>
      </c>
      <c r="S39" s="37">
        <f>IF($Z$5&gt;$A39,VLOOKUP($A39,전체근로자명부!$A$6:$Y$65,19,FALSE),0)</f>
        <v>0</v>
      </c>
      <c r="T39" s="37">
        <f>IF($Z$5&gt;$A39,VLOOKUP($A39,전체근로자명부!$A$6:$Y$65,20,FALSE),0)</f>
        <v>0</v>
      </c>
      <c r="U39" s="37">
        <f>IF($Z$5&gt;$A39,VLOOKUP($A39,전체근로자명부!$A$6:$Y$65,21,FALSE),0)</f>
        <v>0</v>
      </c>
      <c r="V39" s="37">
        <f>IF($Z$5&gt;$A39,VLOOKUP($A39,전체근로자명부!$A$6:$Y$65,22,FALSE),0)</f>
        <v>0</v>
      </c>
      <c r="W39" s="37">
        <f>IF($Z$5&gt;$A39,VLOOKUP($A39,전체근로자명부!$A$6:$Y$65,23,FALSE),0)</f>
        <v>0</v>
      </c>
      <c r="X39" s="37">
        <f>IF($Z$5&gt;$A39,VLOOKUP($A39,전체근로자명부!$A$6:$Y$65,24,FALSE),0)</f>
        <v>0</v>
      </c>
      <c r="Y39" s="37">
        <f>IF($Z$5&gt;$A39,VLOOKUP($A39,전체근로자명부!$A$6:$Y$65,25,FALSE),0)</f>
        <v>0</v>
      </c>
    </row>
    <row r="40" spans="1:25" ht="22.5" customHeight="1">
      <c r="A40" s="28">
        <v>35</v>
      </c>
      <c r="B40" s="37">
        <f>IF($Z$5&gt;$A40,VLOOKUP($A40,전체근로자명부!$A$6:$Y$65,2,FALSE),0)</f>
        <v>0</v>
      </c>
      <c r="C40" s="55">
        <f>IF($Z$5&gt;$A40,VLOOKUP($A40,전체근로자명부!$A$6:$Y$65,3,FALSE),0)</f>
        <v>0</v>
      </c>
      <c r="D40" s="55">
        <f>IF($Z$5&gt;$A40,VLOOKUP($A40,전체근로자명부!$A$6:$Y$65,4,FALSE),0)</f>
        <v>0</v>
      </c>
      <c r="E40" s="37">
        <f>IF($Z$5&gt;$A40,VLOOKUP($A40,전체근로자명부!$A$6:$Y$65,5,FALSE),0)</f>
        <v>0</v>
      </c>
      <c r="F40" s="37">
        <f>IF($Z$5&gt;$A40,VLOOKUP($A40,전체근로자명부!$A$6:$Y$65,6,FALSE),0)</f>
        <v>0</v>
      </c>
      <c r="G40" s="37">
        <f>IF($Z$5&gt;$A40,VLOOKUP($A40,전체근로자명부!$A$6:$Y$65,7,FALSE),0)</f>
        <v>0</v>
      </c>
      <c r="H40" s="37">
        <f>IF($Z$5&gt;$A40,VLOOKUP($A40,전체근로자명부!$A$6:$Y$65,8,FALSE),0)</f>
        <v>0</v>
      </c>
      <c r="I40" s="37">
        <f>IF($Z$5&gt;$A40,VLOOKUP($A40,전체근로자명부!$A$6:$Y$65,9,FALSE),0)</f>
        <v>0</v>
      </c>
      <c r="J40" s="37">
        <f>IF($Z$5&gt;$A40,VLOOKUP($A40,전체근로자명부!$A$6:$Y$65,10,FALSE),0)</f>
        <v>0</v>
      </c>
      <c r="K40" s="37">
        <f>IF($Z$5&gt;$A40,VLOOKUP($A40,전체근로자명부!$A$6:$Y$65,11,FALSE),0)</f>
        <v>0</v>
      </c>
      <c r="L40" s="37">
        <f>IF($Z$5&gt;$A40,VLOOKUP($A40,전체근로자명부!$A$6:$Y$65,12,FALSE),0)</f>
        <v>0</v>
      </c>
      <c r="M40" s="37">
        <f>IF($Z$5&gt;$A40,VLOOKUP($A40,전체근로자명부!$A$6:$Y$65,13,FALSE),0)</f>
        <v>0</v>
      </c>
      <c r="N40" s="37">
        <f>IF($Z$5&gt;$A40,VLOOKUP($A40,전체근로자명부!$A$6:$Y$65,14,FALSE),0)</f>
        <v>0</v>
      </c>
      <c r="O40" s="37">
        <f>IF($Z$5&gt;$A40,VLOOKUP($A40,전체근로자명부!$A$6:$Y$65,15,FALSE),0)</f>
        <v>0</v>
      </c>
      <c r="P40" s="37">
        <f>IF($Z$5&gt;$A40,VLOOKUP($A40,전체근로자명부!$A$6:$Y$65,16,FALSE),0)</f>
        <v>0</v>
      </c>
      <c r="Q40" s="37">
        <f>IF($Z$5&gt;$A40,VLOOKUP($A40,전체근로자명부!$A$6:$Y$65,17,FALSE),0)</f>
        <v>0</v>
      </c>
      <c r="R40" s="37">
        <f>IF($Z$5&gt;$A40,VLOOKUP($A40,전체근로자명부!$A$6:$Y$65,18,FALSE),0)</f>
        <v>0</v>
      </c>
      <c r="S40" s="37">
        <f>IF($Z$5&gt;$A40,VLOOKUP($A40,전체근로자명부!$A$6:$Y$65,19,FALSE),0)</f>
        <v>0</v>
      </c>
      <c r="T40" s="37">
        <f>IF($Z$5&gt;$A40,VLOOKUP($A40,전체근로자명부!$A$6:$Y$65,20,FALSE),0)</f>
        <v>0</v>
      </c>
      <c r="U40" s="37">
        <f>IF($Z$5&gt;$A40,VLOOKUP($A40,전체근로자명부!$A$6:$Y$65,21,FALSE),0)</f>
        <v>0</v>
      </c>
      <c r="V40" s="37">
        <f>IF($Z$5&gt;$A40,VLOOKUP($A40,전체근로자명부!$A$6:$Y$65,22,FALSE),0)</f>
        <v>0</v>
      </c>
      <c r="W40" s="37">
        <f>IF($Z$5&gt;$A40,VLOOKUP($A40,전체근로자명부!$A$6:$Y$65,23,FALSE),0)</f>
        <v>0</v>
      </c>
      <c r="X40" s="37">
        <f>IF($Z$5&gt;$A40,VLOOKUP($A40,전체근로자명부!$A$6:$Y$65,24,FALSE),0)</f>
        <v>0</v>
      </c>
      <c r="Y40" s="37">
        <f>IF($Z$5&gt;$A40,VLOOKUP($A40,전체근로자명부!$A$6:$Y$65,25,FALSE),0)</f>
        <v>0</v>
      </c>
    </row>
    <row r="41" spans="1:25" ht="22.5" customHeight="1">
      <c r="A41" s="28">
        <v>36</v>
      </c>
      <c r="B41" s="37">
        <f>IF($Z$5&gt;$A41,VLOOKUP($A41,전체근로자명부!$A$6:$Y$65,2,FALSE),0)</f>
        <v>0</v>
      </c>
      <c r="C41" s="55">
        <f>IF($Z$5&gt;$A41,VLOOKUP($A41,전체근로자명부!$A$6:$Y$65,3,FALSE),0)</f>
        <v>0</v>
      </c>
      <c r="D41" s="55">
        <f>IF($Z$5&gt;$A41,VLOOKUP($A41,전체근로자명부!$A$6:$Y$65,4,FALSE),0)</f>
        <v>0</v>
      </c>
      <c r="E41" s="37">
        <f>IF($Z$5&gt;$A41,VLOOKUP($A41,전체근로자명부!$A$6:$Y$65,5,FALSE),0)</f>
        <v>0</v>
      </c>
      <c r="F41" s="37">
        <f>IF($Z$5&gt;$A41,VLOOKUP($A41,전체근로자명부!$A$6:$Y$65,6,FALSE),0)</f>
        <v>0</v>
      </c>
      <c r="G41" s="37">
        <f>IF($Z$5&gt;$A41,VLOOKUP($A41,전체근로자명부!$A$6:$Y$65,7,FALSE),0)</f>
        <v>0</v>
      </c>
      <c r="H41" s="37">
        <f>IF($Z$5&gt;$A41,VLOOKUP($A41,전체근로자명부!$A$6:$Y$65,8,FALSE),0)</f>
        <v>0</v>
      </c>
      <c r="I41" s="37">
        <f>IF($Z$5&gt;$A41,VLOOKUP($A41,전체근로자명부!$A$6:$Y$65,9,FALSE),0)</f>
        <v>0</v>
      </c>
      <c r="J41" s="37">
        <f>IF($Z$5&gt;$A41,VLOOKUP($A41,전체근로자명부!$A$6:$Y$65,10,FALSE),0)</f>
        <v>0</v>
      </c>
      <c r="K41" s="37">
        <f>IF($Z$5&gt;$A41,VLOOKUP($A41,전체근로자명부!$A$6:$Y$65,11,FALSE),0)</f>
        <v>0</v>
      </c>
      <c r="L41" s="37">
        <f>IF($Z$5&gt;$A41,VLOOKUP($A41,전체근로자명부!$A$6:$Y$65,12,FALSE),0)</f>
        <v>0</v>
      </c>
      <c r="M41" s="37">
        <f>IF($Z$5&gt;$A41,VLOOKUP($A41,전체근로자명부!$A$6:$Y$65,13,FALSE),0)</f>
        <v>0</v>
      </c>
      <c r="N41" s="37">
        <f>IF($Z$5&gt;$A41,VLOOKUP($A41,전체근로자명부!$A$6:$Y$65,14,FALSE),0)</f>
        <v>0</v>
      </c>
      <c r="O41" s="37">
        <f>IF($Z$5&gt;$A41,VLOOKUP($A41,전체근로자명부!$A$6:$Y$65,15,FALSE),0)</f>
        <v>0</v>
      </c>
      <c r="P41" s="37">
        <f>IF($Z$5&gt;$A41,VLOOKUP($A41,전체근로자명부!$A$6:$Y$65,16,FALSE),0)</f>
        <v>0</v>
      </c>
      <c r="Q41" s="37">
        <f>IF($Z$5&gt;$A41,VLOOKUP($A41,전체근로자명부!$A$6:$Y$65,17,FALSE),0)</f>
        <v>0</v>
      </c>
      <c r="R41" s="37">
        <f>IF($Z$5&gt;$A41,VLOOKUP($A41,전체근로자명부!$A$6:$Y$65,18,FALSE),0)</f>
        <v>0</v>
      </c>
      <c r="S41" s="37">
        <f>IF($Z$5&gt;$A41,VLOOKUP($A41,전체근로자명부!$A$6:$Y$65,19,FALSE),0)</f>
        <v>0</v>
      </c>
      <c r="T41" s="37">
        <f>IF($Z$5&gt;$A41,VLOOKUP($A41,전체근로자명부!$A$6:$Y$65,20,FALSE),0)</f>
        <v>0</v>
      </c>
      <c r="U41" s="37">
        <f>IF($Z$5&gt;$A41,VLOOKUP($A41,전체근로자명부!$A$6:$Y$65,21,FALSE),0)</f>
        <v>0</v>
      </c>
      <c r="V41" s="37">
        <f>IF($Z$5&gt;$A41,VLOOKUP($A41,전체근로자명부!$A$6:$Y$65,22,FALSE),0)</f>
        <v>0</v>
      </c>
      <c r="W41" s="37">
        <f>IF($Z$5&gt;$A41,VLOOKUP($A41,전체근로자명부!$A$6:$Y$65,23,FALSE),0)</f>
        <v>0</v>
      </c>
      <c r="X41" s="37">
        <f>IF($Z$5&gt;$A41,VLOOKUP($A41,전체근로자명부!$A$6:$Y$65,24,FALSE),0)</f>
        <v>0</v>
      </c>
      <c r="Y41" s="37">
        <f>IF($Z$5&gt;$A41,VLOOKUP($A41,전체근로자명부!$A$6:$Y$65,25,FALSE),0)</f>
        <v>0</v>
      </c>
    </row>
    <row r="42" spans="1:25" ht="22.5" customHeight="1">
      <c r="A42" s="28">
        <v>37</v>
      </c>
      <c r="B42" s="37">
        <f>IF($Z$5&gt;$A42,VLOOKUP($A42,전체근로자명부!$A$6:$Y$65,2,FALSE),0)</f>
        <v>0</v>
      </c>
      <c r="C42" s="55">
        <f>IF($Z$5&gt;$A42,VLOOKUP($A42,전체근로자명부!$A$6:$Y$65,3,FALSE),0)</f>
        <v>0</v>
      </c>
      <c r="D42" s="55">
        <f>IF($Z$5&gt;$A42,VLOOKUP($A42,전체근로자명부!$A$6:$Y$65,4,FALSE),0)</f>
        <v>0</v>
      </c>
      <c r="E42" s="37">
        <f>IF($Z$5&gt;$A42,VLOOKUP($A42,전체근로자명부!$A$6:$Y$65,5,FALSE),0)</f>
        <v>0</v>
      </c>
      <c r="F42" s="37">
        <f>IF($Z$5&gt;$A42,VLOOKUP($A42,전체근로자명부!$A$6:$Y$65,6,FALSE),0)</f>
        <v>0</v>
      </c>
      <c r="G42" s="37">
        <f>IF($Z$5&gt;$A42,VLOOKUP($A42,전체근로자명부!$A$6:$Y$65,7,FALSE),0)</f>
        <v>0</v>
      </c>
      <c r="H42" s="37">
        <f>IF($Z$5&gt;$A42,VLOOKUP($A42,전체근로자명부!$A$6:$Y$65,8,FALSE),0)</f>
        <v>0</v>
      </c>
      <c r="I42" s="37">
        <f>IF($Z$5&gt;$A42,VLOOKUP($A42,전체근로자명부!$A$6:$Y$65,9,FALSE),0)</f>
        <v>0</v>
      </c>
      <c r="J42" s="37">
        <f>IF($Z$5&gt;$A42,VLOOKUP($A42,전체근로자명부!$A$6:$Y$65,10,FALSE),0)</f>
        <v>0</v>
      </c>
      <c r="K42" s="37">
        <f>IF($Z$5&gt;$A42,VLOOKUP($A42,전체근로자명부!$A$6:$Y$65,11,FALSE),0)</f>
        <v>0</v>
      </c>
      <c r="L42" s="37">
        <f>IF($Z$5&gt;$A42,VLOOKUP($A42,전체근로자명부!$A$6:$Y$65,12,FALSE),0)</f>
        <v>0</v>
      </c>
      <c r="M42" s="37">
        <f>IF($Z$5&gt;$A42,VLOOKUP($A42,전체근로자명부!$A$6:$Y$65,13,FALSE),0)</f>
        <v>0</v>
      </c>
      <c r="N42" s="37">
        <f>IF($Z$5&gt;$A42,VLOOKUP($A42,전체근로자명부!$A$6:$Y$65,14,FALSE),0)</f>
        <v>0</v>
      </c>
      <c r="O42" s="37">
        <f>IF($Z$5&gt;$A42,VLOOKUP($A42,전체근로자명부!$A$6:$Y$65,15,FALSE),0)</f>
        <v>0</v>
      </c>
      <c r="P42" s="37">
        <f>IF($Z$5&gt;$A42,VLOOKUP($A42,전체근로자명부!$A$6:$Y$65,16,FALSE),0)</f>
        <v>0</v>
      </c>
      <c r="Q42" s="37">
        <f>IF($Z$5&gt;$A42,VLOOKUP($A42,전체근로자명부!$A$6:$Y$65,17,FALSE),0)</f>
        <v>0</v>
      </c>
      <c r="R42" s="37">
        <f>IF($Z$5&gt;$A42,VLOOKUP($A42,전체근로자명부!$A$6:$Y$65,18,FALSE),0)</f>
        <v>0</v>
      </c>
      <c r="S42" s="37">
        <f>IF($Z$5&gt;$A42,VLOOKUP($A42,전체근로자명부!$A$6:$Y$65,19,FALSE),0)</f>
        <v>0</v>
      </c>
      <c r="T42" s="37">
        <f>IF($Z$5&gt;$A42,VLOOKUP($A42,전체근로자명부!$A$6:$Y$65,20,FALSE),0)</f>
        <v>0</v>
      </c>
      <c r="U42" s="37">
        <f>IF($Z$5&gt;$A42,VLOOKUP($A42,전체근로자명부!$A$6:$Y$65,21,FALSE),0)</f>
        <v>0</v>
      </c>
      <c r="V42" s="37">
        <f>IF($Z$5&gt;$A42,VLOOKUP($A42,전체근로자명부!$A$6:$Y$65,22,FALSE),0)</f>
        <v>0</v>
      </c>
      <c r="W42" s="37">
        <f>IF($Z$5&gt;$A42,VLOOKUP($A42,전체근로자명부!$A$6:$Y$65,23,FALSE),0)</f>
        <v>0</v>
      </c>
      <c r="X42" s="37">
        <f>IF($Z$5&gt;$A42,VLOOKUP($A42,전체근로자명부!$A$6:$Y$65,24,FALSE),0)</f>
        <v>0</v>
      </c>
      <c r="Y42" s="37">
        <f>IF($Z$5&gt;$A42,VLOOKUP($A42,전체근로자명부!$A$6:$Y$65,25,FALSE),0)</f>
        <v>0</v>
      </c>
    </row>
    <row r="43" spans="1:25" ht="22.5" customHeight="1">
      <c r="A43" s="28">
        <v>38</v>
      </c>
      <c r="B43" s="37">
        <f>IF($Z$5&gt;$A43,VLOOKUP($A43,전체근로자명부!$A$6:$Y$65,2,FALSE),0)</f>
        <v>0</v>
      </c>
      <c r="C43" s="55">
        <f>IF($Z$5&gt;$A43,VLOOKUP($A43,전체근로자명부!$A$6:$Y$65,3,FALSE),0)</f>
        <v>0</v>
      </c>
      <c r="D43" s="55">
        <f>IF($Z$5&gt;$A43,VLOOKUP($A43,전체근로자명부!$A$6:$Y$65,4,FALSE),0)</f>
        <v>0</v>
      </c>
      <c r="E43" s="37">
        <f>IF($Z$5&gt;$A43,VLOOKUP($A43,전체근로자명부!$A$6:$Y$65,5,FALSE),0)</f>
        <v>0</v>
      </c>
      <c r="F43" s="37">
        <f>IF($Z$5&gt;$A43,VLOOKUP($A43,전체근로자명부!$A$6:$Y$65,6,FALSE),0)</f>
        <v>0</v>
      </c>
      <c r="G43" s="37">
        <f>IF($Z$5&gt;$A43,VLOOKUP($A43,전체근로자명부!$A$6:$Y$65,7,FALSE),0)</f>
        <v>0</v>
      </c>
      <c r="H43" s="37">
        <f>IF($Z$5&gt;$A43,VLOOKUP($A43,전체근로자명부!$A$6:$Y$65,8,FALSE),0)</f>
        <v>0</v>
      </c>
      <c r="I43" s="37">
        <f>IF($Z$5&gt;$A43,VLOOKUP($A43,전체근로자명부!$A$6:$Y$65,9,FALSE),0)</f>
        <v>0</v>
      </c>
      <c r="J43" s="37">
        <f>IF($Z$5&gt;$A43,VLOOKUP($A43,전체근로자명부!$A$6:$Y$65,10,FALSE),0)</f>
        <v>0</v>
      </c>
      <c r="K43" s="37">
        <f>IF($Z$5&gt;$A43,VLOOKUP($A43,전체근로자명부!$A$6:$Y$65,11,FALSE),0)</f>
        <v>0</v>
      </c>
      <c r="L43" s="37">
        <f>IF($Z$5&gt;$A43,VLOOKUP($A43,전체근로자명부!$A$6:$Y$65,12,FALSE),0)</f>
        <v>0</v>
      </c>
      <c r="M43" s="37">
        <f>IF($Z$5&gt;$A43,VLOOKUP($A43,전체근로자명부!$A$6:$Y$65,13,FALSE),0)</f>
        <v>0</v>
      </c>
      <c r="N43" s="37">
        <f>IF($Z$5&gt;$A43,VLOOKUP($A43,전체근로자명부!$A$6:$Y$65,14,FALSE),0)</f>
        <v>0</v>
      </c>
      <c r="O43" s="37">
        <f>IF($Z$5&gt;$A43,VLOOKUP($A43,전체근로자명부!$A$6:$Y$65,15,FALSE),0)</f>
        <v>0</v>
      </c>
      <c r="P43" s="37">
        <f>IF($Z$5&gt;$A43,VLOOKUP($A43,전체근로자명부!$A$6:$Y$65,16,FALSE),0)</f>
        <v>0</v>
      </c>
      <c r="Q43" s="37">
        <f>IF($Z$5&gt;$A43,VLOOKUP($A43,전체근로자명부!$A$6:$Y$65,17,FALSE),0)</f>
        <v>0</v>
      </c>
      <c r="R43" s="37">
        <f>IF($Z$5&gt;$A43,VLOOKUP($A43,전체근로자명부!$A$6:$Y$65,18,FALSE),0)</f>
        <v>0</v>
      </c>
      <c r="S43" s="37">
        <f>IF($Z$5&gt;$A43,VLOOKUP($A43,전체근로자명부!$A$6:$Y$65,19,FALSE),0)</f>
        <v>0</v>
      </c>
      <c r="T43" s="37">
        <f>IF($Z$5&gt;$A43,VLOOKUP($A43,전체근로자명부!$A$6:$Y$65,20,FALSE),0)</f>
        <v>0</v>
      </c>
      <c r="U43" s="37">
        <f>IF($Z$5&gt;$A43,VLOOKUP($A43,전체근로자명부!$A$6:$Y$65,21,FALSE),0)</f>
        <v>0</v>
      </c>
      <c r="V43" s="37">
        <f>IF($Z$5&gt;$A43,VLOOKUP($A43,전체근로자명부!$A$6:$Y$65,22,FALSE),0)</f>
        <v>0</v>
      </c>
      <c r="W43" s="37">
        <f>IF($Z$5&gt;$A43,VLOOKUP($A43,전체근로자명부!$A$6:$Y$65,23,FALSE),0)</f>
        <v>0</v>
      </c>
      <c r="X43" s="37">
        <f>IF($Z$5&gt;$A43,VLOOKUP($A43,전체근로자명부!$A$6:$Y$65,24,FALSE),0)</f>
        <v>0</v>
      </c>
      <c r="Y43" s="37">
        <f>IF($Z$5&gt;$A43,VLOOKUP($A43,전체근로자명부!$A$6:$Y$65,25,FALSE),0)</f>
        <v>0</v>
      </c>
    </row>
    <row r="44" spans="1:25" ht="22.5" customHeight="1">
      <c r="A44" s="28">
        <v>39</v>
      </c>
      <c r="B44" s="37">
        <f>IF($Z$5&gt;$A44,VLOOKUP($A44,전체근로자명부!$A$6:$Y$65,2,FALSE),0)</f>
        <v>0</v>
      </c>
      <c r="C44" s="55">
        <f>IF($Z$5&gt;$A44,VLOOKUP($A44,전체근로자명부!$A$6:$Y$65,3,FALSE),0)</f>
        <v>0</v>
      </c>
      <c r="D44" s="55">
        <f>IF($Z$5&gt;$A44,VLOOKUP($A44,전체근로자명부!$A$6:$Y$65,4,FALSE),0)</f>
        <v>0</v>
      </c>
      <c r="E44" s="37">
        <f>IF($Z$5&gt;$A44,VLOOKUP($A44,전체근로자명부!$A$6:$Y$65,5,FALSE),0)</f>
        <v>0</v>
      </c>
      <c r="F44" s="37">
        <f>IF($Z$5&gt;$A44,VLOOKUP($A44,전체근로자명부!$A$6:$Y$65,6,FALSE),0)</f>
        <v>0</v>
      </c>
      <c r="G44" s="37">
        <f>IF($Z$5&gt;$A44,VLOOKUP($A44,전체근로자명부!$A$6:$Y$65,7,FALSE),0)</f>
        <v>0</v>
      </c>
      <c r="H44" s="37">
        <f>IF($Z$5&gt;$A44,VLOOKUP($A44,전체근로자명부!$A$6:$Y$65,8,FALSE),0)</f>
        <v>0</v>
      </c>
      <c r="I44" s="37">
        <f>IF($Z$5&gt;$A44,VLOOKUP($A44,전체근로자명부!$A$6:$Y$65,9,FALSE),0)</f>
        <v>0</v>
      </c>
      <c r="J44" s="37">
        <f>IF($Z$5&gt;$A44,VLOOKUP($A44,전체근로자명부!$A$6:$Y$65,10,FALSE),0)</f>
        <v>0</v>
      </c>
      <c r="K44" s="37">
        <f>IF($Z$5&gt;$A44,VLOOKUP($A44,전체근로자명부!$A$6:$Y$65,11,FALSE),0)</f>
        <v>0</v>
      </c>
      <c r="L44" s="37">
        <f>IF($Z$5&gt;$A44,VLOOKUP($A44,전체근로자명부!$A$6:$Y$65,12,FALSE),0)</f>
        <v>0</v>
      </c>
      <c r="M44" s="37">
        <f>IF($Z$5&gt;$A44,VLOOKUP($A44,전체근로자명부!$A$6:$Y$65,13,FALSE),0)</f>
        <v>0</v>
      </c>
      <c r="N44" s="37">
        <f>IF($Z$5&gt;$A44,VLOOKUP($A44,전체근로자명부!$A$6:$Y$65,14,FALSE),0)</f>
        <v>0</v>
      </c>
      <c r="O44" s="37">
        <f>IF($Z$5&gt;$A44,VLOOKUP($A44,전체근로자명부!$A$6:$Y$65,15,FALSE),0)</f>
        <v>0</v>
      </c>
      <c r="P44" s="37">
        <f>IF($Z$5&gt;$A44,VLOOKUP($A44,전체근로자명부!$A$6:$Y$65,16,FALSE),0)</f>
        <v>0</v>
      </c>
      <c r="Q44" s="37">
        <f>IF($Z$5&gt;$A44,VLOOKUP($A44,전체근로자명부!$A$6:$Y$65,17,FALSE),0)</f>
        <v>0</v>
      </c>
      <c r="R44" s="37">
        <f>IF($Z$5&gt;$A44,VLOOKUP($A44,전체근로자명부!$A$6:$Y$65,18,FALSE),0)</f>
        <v>0</v>
      </c>
      <c r="S44" s="37">
        <f>IF($Z$5&gt;$A44,VLOOKUP($A44,전체근로자명부!$A$6:$Y$65,19,FALSE),0)</f>
        <v>0</v>
      </c>
      <c r="T44" s="37">
        <f>IF($Z$5&gt;$A44,VLOOKUP($A44,전체근로자명부!$A$6:$Y$65,20,FALSE),0)</f>
        <v>0</v>
      </c>
      <c r="U44" s="37">
        <f>IF($Z$5&gt;$A44,VLOOKUP($A44,전체근로자명부!$A$6:$Y$65,21,FALSE),0)</f>
        <v>0</v>
      </c>
      <c r="V44" s="37">
        <f>IF($Z$5&gt;$A44,VLOOKUP($A44,전체근로자명부!$A$6:$Y$65,22,FALSE),0)</f>
        <v>0</v>
      </c>
      <c r="W44" s="37">
        <f>IF($Z$5&gt;$A44,VLOOKUP($A44,전체근로자명부!$A$6:$Y$65,23,FALSE),0)</f>
        <v>0</v>
      </c>
      <c r="X44" s="37">
        <f>IF($Z$5&gt;$A44,VLOOKUP($A44,전체근로자명부!$A$6:$Y$65,24,FALSE),0)</f>
        <v>0</v>
      </c>
      <c r="Y44" s="37">
        <f>IF($Z$5&gt;$A44,VLOOKUP($A44,전체근로자명부!$A$6:$Y$65,25,FALSE),0)</f>
        <v>0</v>
      </c>
    </row>
    <row r="45" spans="1:25" ht="22.5" customHeight="1">
      <c r="A45" s="28">
        <v>40</v>
      </c>
      <c r="B45" s="37">
        <f>IF($Z$5&gt;$A45,VLOOKUP($A45,전체근로자명부!$A$6:$Y$65,2,FALSE),0)</f>
        <v>0</v>
      </c>
      <c r="C45" s="55">
        <f>IF($Z$5&gt;$A45,VLOOKUP($A45,전체근로자명부!$A$6:$Y$65,3,FALSE),0)</f>
        <v>0</v>
      </c>
      <c r="D45" s="55">
        <f>IF($Z$5&gt;$A45,VLOOKUP($A45,전체근로자명부!$A$6:$Y$65,4,FALSE),0)</f>
        <v>0</v>
      </c>
      <c r="E45" s="37">
        <f>IF($Z$5&gt;$A45,VLOOKUP($A45,전체근로자명부!$A$6:$Y$65,5,FALSE),0)</f>
        <v>0</v>
      </c>
      <c r="F45" s="37">
        <f>IF($Z$5&gt;$A45,VLOOKUP($A45,전체근로자명부!$A$6:$Y$65,6,FALSE),0)</f>
        <v>0</v>
      </c>
      <c r="G45" s="37">
        <f>IF($Z$5&gt;$A45,VLOOKUP($A45,전체근로자명부!$A$6:$Y$65,7,FALSE),0)</f>
        <v>0</v>
      </c>
      <c r="H45" s="37">
        <f>IF($Z$5&gt;$A45,VLOOKUP($A45,전체근로자명부!$A$6:$Y$65,8,FALSE),0)</f>
        <v>0</v>
      </c>
      <c r="I45" s="37">
        <f>IF($Z$5&gt;$A45,VLOOKUP($A45,전체근로자명부!$A$6:$Y$65,9,FALSE),0)</f>
        <v>0</v>
      </c>
      <c r="J45" s="37">
        <f>IF($Z$5&gt;$A45,VLOOKUP($A45,전체근로자명부!$A$6:$Y$65,10,FALSE),0)</f>
        <v>0</v>
      </c>
      <c r="K45" s="37">
        <f>IF($Z$5&gt;$A45,VLOOKUP($A45,전체근로자명부!$A$6:$Y$65,11,FALSE),0)</f>
        <v>0</v>
      </c>
      <c r="L45" s="37">
        <f>IF($Z$5&gt;$A45,VLOOKUP($A45,전체근로자명부!$A$6:$Y$65,12,FALSE),0)</f>
        <v>0</v>
      </c>
      <c r="M45" s="37">
        <f>IF($Z$5&gt;$A45,VLOOKUP($A45,전체근로자명부!$A$6:$Y$65,13,FALSE),0)</f>
        <v>0</v>
      </c>
      <c r="N45" s="37">
        <f>IF($Z$5&gt;$A45,VLOOKUP($A45,전체근로자명부!$A$6:$Y$65,14,FALSE),0)</f>
        <v>0</v>
      </c>
      <c r="O45" s="37">
        <f>IF($Z$5&gt;$A45,VLOOKUP($A45,전체근로자명부!$A$6:$Y$65,15,FALSE),0)</f>
        <v>0</v>
      </c>
      <c r="P45" s="37">
        <f>IF($Z$5&gt;$A45,VLOOKUP($A45,전체근로자명부!$A$6:$Y$65,16,FALSE),0)</f>
        <v>0</v>
      </c>
      <c r="Q45" s="37">
        <f>IF($Z$5&gt;$A45,VLOOKUP($A45,전체근로자명부!$A$6:$Y$65,17,FALSE),0)</f>
        <v>0</v>
      </c>
      <c r="R45" s="37">
        <f>IF($Z$5&gt;$A45,VLOOKUP($A45,전체근로자명부!$A$6:$Y$65,18,FALSE),0)</f>
        <v>0</v>
      </c>
      <c r="S45" s="37">
        <f>IF($Z$5&gt;$A45,VLOOKUP($A45,전체근로자명부!$A$6:$Y$65,19,FALSE),0)</f>
        <v>0</v>
      </c>
      <c r="T45" s="37">
        <f>IF($Z$5&gt;$A45,VLOOKUP($A45,전체근로자명부!$A$6:$Y$65,20,FALSE),0)</f>
        <v>0</v>
      </c>
      <c r="U45" s="37">
        <f>IF($Z$5&gt;$A45,VLOOKUP($A45,전체근로자명부!$A$6:$Y$65,21,FALSE),0)</f>
        <v>0</v>
      </c>
      <c r="V45" s="37">
        <f>IF($Z$5&gt;$A45,VLOOKUP($A45,전체근로자명부!$A$6:$Y$65,22,FALSE),0)</f>
        <v>0</v>
      </c>
      <c r="W45" s="37">
        <f>IF($Z$5&gt;$A45,VLOOKUP($A45,전체근로자명부!$A$6:$Y$65,23,FALSE),0)</f>
        <v>0</v>
      </c>
      <c r="X45" s="37">
        <f>IF($Z$5&gt;$A45,VLOOKUP($A45,전체근로자명부!$A$6:$Y$65,24,FALSE),0)</f>
        <v>0</v>
      </c>
      <c r="Y45" s="37">
        <f>IF($Z$5&gt;$A45,VLOOKUP($A45,전체근로자명부!$A$6:$Y$65,25,FALSE),0)</f>
        <v>0</v>
      </c>
    </row>
    <row r="46" spans="1:25" ht="22.5" customHeight="1">
      <c r="A46" s="28">
        <v>41</v>
      </c>
      <c r="B46" s="37">
        <f>IF($Z$5&gt;$A46,VLOOKUP($A46,전체근로자명부!$A$6:$Y$65,2,FALSE),0)</f>
        <v>0</v>
      </c>
      <c r="C46" s="55">
        <f>IF($Z$5&gt;$A46,VLOOKUP($A46,전체근로자명부!$A$6:$Y$65,3,FALSE),0)</f>
        <v>0</v>
      </c>
      <c r="D46" s="55">
        <f>IF($Z$5&gt;$A46,VLOOKUP($A46,전체근로자명부!$A$6:$Y$65,4,FALSE),0)</f>
        <v>0</v>
      </c>
      <c r="E46" s="37">
        <f>IF($Z$5&gt;$A46,VLOOKUP($A46,전체근로자명부!$A$6:$Y$65,5,FALSE),0)</f>
        <v>0</v>
      </c>
      <c r="F46" s="37">
        <f>IF($Z$5&gt;$A46,VLOOKUP($A46,전체근로자명부!$A$6:$Y$65,6,FALSE),0)</f>
        <v>0</v>
      </c>
      <c r="G46" s="37">
        <f>IF($Z$5&gt;$A46,VLOOKUP($A46,전체근로자명부!$A$6:$Y$65,7,FALSE),0)</f>
        <v>0</v>
      </c>
      <c r="H46" s="37">
        <f>IF($Z$5&gt;$A46,VLOOKUP($A46,전체근로자명부!$A$6:$Y$65,8,FALSE),0)</f>
        <v>0</v>
      </c>
      <c r="I46" s="37">
        <f>IF($Z$5&gt;$A46,VLOOKUP($A46,전체근로자명부!$A$6:$Y$65,9,FALSE),0)</f>
        <v>0</v>
      </c>
      <c r="J46" s="37">
        <f>IF($Z$5&gt;$A46,VLOOKUP($A46,전체근로자명부!$A$6:$Y$65,10,FALSE),0)</f>
        <v>0</v>
      </c>
      <c r="K46" s="37">
        <f>IF($Z$5&gt;$A46,VLOOKUP($A46,전체근로자명부!$A$6:$Y$65,11,FALSE),0)</f>
        <v>0</v>
      </c>
      <c r="L46" s="37">
        <f>IF($Z$5&gt;$A46,VLOOKUP($A46,전체근로자명부!$A$6:$Y$65,12,FALSE),0)</f>
        <v>0</v>
      </c>
      <c r="M46" s="37">
        <f>IF($Z$5&gt;$A46,VLOOKUP($A46,전체근로자명부!$A$6:$Y$65,13,FALSE),0)</f>
        <v>0</v>
      </c>
      <c r="N46" s="37">
        <f>IF($Z$5&gt;$A46,VLOOKUP($A46,전체근로자명부!$A$6:$Y$65,14,FALSE),0)</f>
        <v>0</v>
      </c>
      <c r="O46" s="37">
        <f>IF($Z$5&gt;$A46,VLOOKUP($A46,전체근로자명부!$A$6:$Y$65,15,FALSE),0)</f>
        <v>0</v>
      </c>
      <c r="P46" s="37">
        <f>IF($Z$5&gt;$A46,VLOOKUP($A46,전체근로자명부!$A$6:$Y$65,16,FALSE),0)</f>
        <v>0</v>
      </c>
      <c r="Q46" s="37">
        <f>IF($Z$5&gt;$A46,VLOOKUP($A46,전체근로자명부!$A$6:$Y$65,17,FALSE),0)</f>
        <v>0</v>
      </c>
      <c r="R46" s="37">
        <f>IF($Z$5&gt;$A46,VLOOKUP($A46,전체근로자명부!$A$6:$Y$65,18,FALSE),0)</f>
        <v>0</v>
      </c>
      <c r="S46" s="37">
        <f>IF($Z$5&gt;$A46,VLOOKUP($A46,전체근로자명부!$A$6:$Y$65,19,FALSE),0)</f>
        <v>0</v>
      </c>
      <c r="T46" s="37">
        <f>IF($Z$5&gt;$A46,VLOOKUP($A46,전체근로자명부!$A$6:$Y$65,20,FALSE),0)</f>
        <v>0</v>
      </c>
      <c r="U46" s="37">
        <f>IF($Z$5&gt;$A46,VLOOKUP($A46,전체근로자명부!$A$6:$Y$65,21,FALSE),0)</f>
        <v>0</v>
      </c>
      <c r="V46" s="37">
        <f>IF($Z$5&gt;$A46,VLOOKUP($A46,전체근로자명부!$A$6:$Y$65,22,FALSE),0)</f>
        <v>0</v>
      </c>
      <c r="W46" s="37">
        <f>IF($Z$5&gt;$A46,VLOOKUP($A46,전체근로자명부!$A$6:$Y$65,23,FALSE),0)</f>
        <v>0</v>
      </c>
      <c r="X46" s="37">
        <f>IF($Z$5&gt;$A46,VLOOKUP($A46,전체근로자명부!$A$6:$Y$65,24,FALSE),0)</f>
        <v>0</v>
      </c>
      <c r="Y46" s="37">
        <f>IF($Z$5&gt;$A46,VLOOKUP($A46,전체근로자명부!$A$6:$Y$65,25,FALSE),0)</f>
        <v>0</v>
      </c>
    </row>
    <row r="47" spans="1:25" ht="22.5" customHeight="1">
      <c r="A47" s="28">
        <v>42</v>
      </c>
      <c r="B47" s="37">
        <f>IF($Z$5&gt;$A47,VLOOKUP($A47,전체근로자명부!$A$6:$Y$65,2,FALSE),0)</f>
        <v>0</v>
      </c>
      <c r="C47" s="55">
        <f>IF($Z$5&gt;$A47,VLOOKUP($A47,전체근로자명부!$A$6:$Y$65,3,FALSE),0)</f>
        <v>0</v>
      </c>
      <c r="D47" s="55">
        <f>IF($Z$5&gt;$A47,VLOOKUP($A47,전체근로자명부!$A$6:$Y$65,4,FALSE),0)</f>
        <v>0</v>
      </c>
      <c r="E47" s="37">
        <f>IF($Z$5&gt;$A47,VLOOKUP($A47,전체근로자명부!$A$6:$Y$65,5,FALSE),0)</f>
        <v>0</v>
      </c>
      <c r="F47" s="37">
        <f>IF($Z$5&gt;$A47,VLOOKUP($A47,전체근로자명부!$A$6:$Y$65,6,FALSE),0)</f>
        <v>0</v>
      </c>
      <c r="G47" s="37">
        <f>IF($Z$5&gt;$A47,VLOOKUP($A47,전체근로자명부!$A$6:$Y$65,7,FALSE),0)</f>
        <v>0</v>
      </c>
      <c r="H47" s="37">
        <f>IF($Z$5&gt;$A47,VLOOKUP($A47,전체근로자명부!$A$6:$Y$65,8,FALSE),0)</f>
        <v>0</v>
      </c>
      <c r="I47" s="37">
        <f>IF($Z$5&gt;$A47,VLOOKUP($A47,전체근로자명부!$A$6:$Y$65,9,FALSE),0)</f>
        <v>0</v>
      </c>
      <c r="J47" s="37">
        <f>IF($Z$5&gt;$A47,VLOOKUP($A47,전체근로자명부!$A$6:$Y$65,10,FALSE),0)</f>
        <v>0</v>
      </c>
      <c r="K47" s="37">
        <f>IF($Z$5&gt;$A47,VLOOKUP($A47,전체근로자명부!$A$6:$Y$65,11,FALSE),0)</f>
        <v>0</v>
      </c>
      <c r="L47" s="37">
        <f>IF($Z$5&gt;$A47,VLOOKUP($A47,전체근로자명부!$A$6:$Y$65,12,FALSE),0)</f>
        <v>0</v>
      </c>
      <c r="M47" s="37">
        <f>IF($Z$5&gt;$A47,VLOOKUP($A47,전체근로자명부!$A$6:$Y$65,13,FALSE),0)</f>
        <v>0</v>
      </c>
      <c r="N47" s="37">
        <f>IF($Z$5&gt;$A47,VLOOKUP($A47,전체근로자명부!$A$6:$Y$65,14,FALSE),0)</f>
        <v>0</v>
      </c>
      <c r="O47" s="37">
        <f>IF($Z$5&gt;$A47,VLOOKUP($A47,전체근로자명부!$A$6:$Y$65,15,FALSE),0)</f>
        <v>0</v>
      </c>
      <c r="P47" s="37">
        <f>IF($Z$5&gt;$A47,VLOOKUP($A47,전체근로자명부!$A$6:$Y$65,16,FALSE),0)</f>
        <v>0</v>
      </c>
      <c r="Q47" s="37">
        <f>IF($Z$5&gt;$A47,VLOOKUP($A47,전체근로자명부!$A$6:$Y$65,17,FALSE),0)</f>
        <v>0</v>
      </c>
      <c r="R47" s="37">
        <f>IF($Z$5&gt;$A47,VLOOKUP($A47,전체근로자명부!$A$6:$Y$65,18,FALSE),0)</f>
        <v>0</v>
      </c>
      <c r="S47" s="37">
        <f>IF($Z$5&gt;$A47,VLOOKUP($A47,전체근로자명부!$A$6:$Y$65,19,FALSE),0)</f>
        <v>0</v>
      </c>
      <c r="T47" s="37">
        <f>IF($Z$5&gt;$A47,VLOOKUP($A47,전체근로자명부!$A$6:$Y$65,20,FALSE),0)</f>
        <v>0</v>
      </c>
      <c r="U47" s="37">
        <f>IF($Z$5&gt;$A47,VLOOKUP($A47,전체근로자명부!$A$6:$Y$65,21,FALSE),0)</f>
        <v>0</v>
      </c>
      <c r="V47" s="37">
        <f>IF($Z$5&gt;$A47,VLOOKUP($A47,전체근로자명부!$A$6:$Y$65,22,FALSE),0)</f>
        <v>0</v>
      </c>
      <c r="W47" s="37">
        <f>IF($Z$5&gt;$A47,VLOOKUP($A47,전체근로자명부!$A$6:$Y$65,23,FALSE),0)</f>
        <v>0</v>
      </c>
      <c r="X47" s="37">
        <f>IF($Z$5&gt;$A47,VLOOKUP($A47,전체근로자명부!$A$6:$Y$65,24,FALSE),0)</f>
        <v>0</v>
      </c>
      <c r="Y47" s="37">
        <f>IF($Z$5&gt;$A47,VLOOKUP($A47,전체근로자명부!$A$6:$Y$65,25,FALSE),0)</f>
        <v>0</v>
      </c>
    </row>
    <row r="48" spans="1:25" ht="22.5" customHeight="1">
      <c r="A48" s="28">
        <v>43</v>
      </c>
      <c r="B48" s="37">
        <f>IF($Z$5&gt;$A48,VLOOKUP($A48,전체근로자명부!$A$6:$Y$65,2,FALSE),0)</f>
        <v>0</v>
      </c>
      <c r="C48" s="55">
        <f>IF($Z$5&gt;$A48,VLOOKUP($A48,전체근로자명부!$A$6:$Y$65,3,FALSE),0)</f>
        <v>0</v>
      </c>
      <c r="D48" s="55">
        <f>IF($Z$5&gt;$A48,VLOOKUP($A48,전체근로자명부!$A$6:$Y$65,4,FALSE),0)</f>
        <v>0</v>
      </c>
      <c r="E48" s="37">
        <f>IF($Z$5&gt;$A48,VLOOKUP($A48,전체근로자명부!$A$6:$Y$65,5,FALSE),0)</f>
        <v>0</v>
      </c>
      <c r="F48" s="37">
        <f>IF($Z$5&gt;$A48,VLOOKUP($A48,전체근로자명부!$A$6:$Y$65,6,FALSE),0)</f>
        <v>0</v>
      </c>
      <c r="G48" s="37">
        <f>IF($Z$5&gt;$A48,VLOOKUP($A48,전체근로자명부!$A$6:$Y$65,7,FALSE),0)</f>
        <v>0</v>
      </c>
      <c r="H48" s="37">
        <f>IF($Z$5&gt;$A48,VLOOKUP($A48,전체근로자명부!$A$6:$Y$65,8,FALSE),0)</f>
        <v>0</v>
      </c>
      <c r="I48" s="37">
        <f>IF($Z$5&gt;$A48,VLOOKUP($A48,전체근로자명부!$A$6:$Y$65,9,FALSE),0)</f>
        <v>0</v>
      </c>
      <c r="J48" s="37">
        <f>IF($Z$5&gt;$A48,VLOOKUP($A48,전체근로자명부!$A$6:$Y$65,10,FALSE),0)</f>
        <v>0</v>
      </c>
      <c r="K48" s="37">
        <f>IF($Z$5&gt;$A48,VLOOKUP($A48,전체근로자명부!$A$6:$Y$65,11,FALSE),0)</f>
        <v>0</v>
      </c>
      <c r="L48" s="37">
        <f>IF($Z$5&gt;$A48,VLOOKUP($A48,전체근로자명부!$A$6:$Y$65,12,FALSE),0)</f>
        <v>0</v>
      </c>
      <c r="M48" s="37">
        <f>IF($Z$5&gt;$A48,VLOOKUP($A48,전체근로자명부!$A$6:$Y$65,13,FALSE),0)</f>
        <v>0</v>
      </c>
      <c r="N48" s="37">
        <f>IF($Z$5&gt;$A48,VLOOKUP($A48,전체근로자명부!$A$6:$Y$65,14,FALSE),0)</f>
        <v>0</v>
      </c>
      <c r="O48" s="37">
        <f>IF($Z$5&gt;$A48,VLOOKUP($A48,전체근로자명부!$A$6:$Y$65,15,FALSE),0)</f>
        <v>0</v>
      </c>
      <c r="P48" s="37">
        <f>IF($Z$5&gt;$A48,VLOOKUP($A48,전체근로자명부!$A$6:$Y$65,16,FALSE),0)</f>
        <v>0</v>
      </c>
      <c r="Q48" s="37">
        <f>IF($Z$5&gt;$A48,VLOOKUP($A48,전체근로자명부!$A$6:$Y$65,17,FALSE),0)</f>
        <v>0</v>
      </c>
      <c r="R48" s="37">
        <f>IF($Z$5&gt;$A48,VLOOKUP($A48,전체근로자명부!$A$6:$Y$65,18,FALSE),0)</f>
        <v>0</v>
      </c>
      <c r="S48" s="37">
        <f>IF($Z$5&gt;$A48,VLOOKUP($A48,전체근로자명부!$A$6:$Y$65,19,FALSE),0)</f>
        <v>0</v>
      </c>
      <c r="T48" s="37">
        <f>IF($Z$5&gt;$A48,VLOOKUP($A48,전체근로자명부!$A$6:$Y$65,20,FALSE),0)</f>
        <v>0</v>
      </c>
      <c r="U48" s="37">
        <f>IF($Z$5&gt;$A48,VLOOKUP($A48,전체근로자명부!$A$6:$Y$65,21,FALSE),0)</f>
        <v>0</v>
      </c>
      <c r="V48" s="37">
        <f>IF($Z$5&gt;$A48,VLOOKUP($A48,전체근로자명부!$A$6:$Y$65,22,FALSE),0)</f>
        <v>0</v>
      </c>
      <c r="W48" s="37">
        <f>IF($Z$5&gt;$A48,VLOOKUP($A48,전체근로자명부!$A$6:$Y$65,23,FALSE),0)</f>
        <v>0</v>
      </c>
      <c r="X48" s="37">
        <f>IF($Z$5&gt;$A48,VLOOKUP($A48,전체근로자명부!$A$6:$Y$65,24,FALSE),0)</f>
        <v>0</v>
      </c>
      <c r="Y48" s="37">
        <f>IF($Z$5&gt;$A48,VLOOKUP($A48,전체근로자명부!$A$6:$Y$65,25,FALSE),0)</f>
        <v>0</v>
      </c>
    </row>
    <row r="49" spans="1:25" ht="22.5" customHeight="1">
      <c r="A49" s="28">
        <v>44</v>
      </c>
      <c r="B49" s="37">
        <f>IF($Z$5&gt;$A49,VLOOKUP($A49,전체근로자명부!$A$6:$Y$65,2,FALSE),0)</f>
        <v>0</v>
      </c>
      <c r="C49" s="55">
        <f>IF($Z$5&gt;$A49,VLOOKUP($A49,전체근로자명부!$A$6:$Y$65,3,FALSE),0)</f>
        <v>0</v>
      </c>
      <c r="D49" s="55">
        <f>IF($Z$5&gt;$A49,VLOOKUP($A49,전체근로자명부!$A$6:$Y$65,4,FALSE),0)</f>
        <v>0</v>
      </c>
      <c r="E49" s="37">
        <f>IF($Z$5&gt;$A49,VLOOKUP($A49,전체근로자명부!$A$6:$Y$65,5,FALSE),0)</f>
        <v>0</v>
      </c>
      <c r="F49" s="37">
        <f>IF($Z$5&gt;$A49,VLOOKUP($A49,전체근로자명부!$A$6:$Y$65,6,FALSE),0)</f>
        <v>0</v>
      </c>
      <c r="G49" s="37">
        <f>IF($Z$5&gt;$A49,VLOOKUP($A49,전체근로자명부!$A$6:$Y$65,7,FALSE),0)</f>
        <v>0</v>
      </c>
      <c r="H49" s="37">
        <f>IF($Z$5&gt;$A49,VLOOKUP($A49,전체근로자명부!$A$6:$Y$65,8,FALSE),0)</f>
        <v>0</v>
      </c>
      <c r="I49" s="37">
        <f>IF($Z$5&gt;$A49,VLOOKUP($A49,전체근로자명부!$A$6:$Y$65,9,FALSE),0)</f>
        <v>0</v>
      </c>
      <c r="J49" s="37">
        <f>IF($Z$5&gt;$A49,VLOOKUP($A49,전체근로자명부!$A$6:$Y$65,10,FALSE),0)</f>
        <v>0</v>
      </c>
      <c r="K49" s="37">
        <f>IF($Z$5&gt;$A49,VLOOKUP($A49,전체근로자명부!$A$6:$Y$65,11,FALSE),0)</f>
        <v>0</v>
      </c>
      <c r="L49" s="37">
        <f>IF($Z$5&gt;$A49,VLOOKUP($A49,전체근로자명부!$A$6:$Y$65,12,FALSE),0)</f>
        <v>0</v>
      </c>
      <c r="M49" s="37">
        <f>IF($Z$5&gt;$A49,VLOOKUP($A49,전체근로자명부!$A$6:$Y$65,13,FALSE),0)</f>
        <v>0</v>
      </c>
      <c r="N49" s="37">
        <f>IF($Z$5&gt;$A49,VLOOKUP($A49,전체근로자명부!$A$6:$Y$65,14,FALSE),0)</f>
        <v>0</v>
      </c>
      <c r="O49" s="37">
        <f>IF($Z$5&gt;$A49,VLOOKUP($A49,전체근로자명부!$A$6:$Y$65,15,FALSE),0)</f>
        <v>0</v>
      </c>
      <c r="P49" s="37">
        <f>IF($Z$5&gt;$A49,VLOOKUP($A49,전체근로자명부!$A$6:$Y$65,16,FALSE),0)</f>
        <v>0</v>
      </c>
      <c r="Q49" s="37">
        <f>IF($Z$5&gt;$A49,VLOOKUP($A49,전체근로자명부!$A$6:$Y$65,17,FALSE),0)</f>
        <v>0</v>
      </c>
      <c r="R49" s="37">
        <f>IF($Z$5&gt;$A49,VLOOKUP($A49,전체근로자명부!$A$6:$Y$65,18,FALSE),0)</f>
        <v>0</v>
      </c>
      <c r="S49" s="37">
        <f>IF($Z$5&gt;$A49,VLOOKUP($A49,전체근로자명부!$A$6:$Y$65,19,FALSE),0)</f>
        <v>0</v>
      </c>
      <c r="T49" s="37">
        <f>IF($Z$5&gt;$A49,VLOOKUP($A49,전체근로자명부!$A$6:$Y$65,20,FALSE),0)</f>
        <v>0</v>
      </c>
      <c r="U49" s="37">
        <f>IF($Z$5&gt;$A49,VLOOKUP($A49,전체근로자명부!$A$6:$Y$65,21,FALSE),0)</f>
        <v>0</v>
      </c>
      <c r="V49" s="37">
        <f>IF($Z$5&gt;$A49,VLOOKUP($A49,전체근로자명부!$A$6:$Y$65,22,FALSE),0)</f>
        <v>0</v>
      </c>
      <c r="W49" s="37">
        <f>IF($Z$5&gt;$A49,VLOOKUP($A49,전체근로자명부!$A$6:$Y$65,23,FALSE),0)</f>
        <v>0</v>
      </c>
      <c r="X49" s="37">
        <f>IF($Z$5&gt;$A49,VLOOKUP($A49,전체근로자명부!$A$6:$Y$65,24,FALSE),0)</f>
        <v>0</v>
      </c>
      <c r="Y49" s="37">
        <f>IF($Z$5&gt;$A49,VLOOKUP($A49,전체근로자명부!$A$6:$Y$65,25,FALSE),0)</f>
        <v>0</v>
      </c>
    </row>
    <row r="50" spans="1:25" ht="22.5" customHeight="1">
      <c r="A50" s="28">
        <v>45</v>
      </c>
      <c r="B50" s="37">
        <f>IF($Z$5&gt;$A50,VLOOKUP($A50,전체근로자명부!$A$6:$Y$65,2,FALSE),0)</f>
        <v>0</v>
      </c>
      <c r="C50" s="55">
        <f>IF($Z$5&gt;$A50,VLOOKUP($A50,전체근로자명부!$A$6:$Y$65,3,FALSE),0)</f>
        <v>0</v>
      </c>
      <c r="D50" s="55">
        <f>IF($Z$5&gt;$A50,VLOOKUP($A50,전체근로자명부!$A$6:$Y$65,4,FALSE),0)</f>
        <v>0</v>
      </c>
      <c r="E50" s="37">
        <f>IF($Z$5&gt;$A50,VLOOKUP($A50,전체근로자명부!$A$6:$Y$65,5,FALSE),0)</f>
        <v>0</v>
      </c>
      <c r="F50" s="37">
        <f>IF($Z$5&gt;$A50,VLOOKUP($A50,전체근로자명부!$A$6:$Y$65,6,FALSE),0)</f>
        <v>0</v>
      </c>
      <c r="G50" s="37">
        <f>IF($Z$5&gt;$A50,VLOOKUP($A50,전체근로자명부!$A$6:$Y$65,7,FALSE),0)</f>
        <v>0</v>
      </c>
      <c r="H50" s="37">
        <f>IF($Z$5&gt;$A50,VLOOKUP($A50,전체근로자명부!$A$6:$Y$65,8,FALSE),0)</f>
        <v>0</v>
      </c>
      <c r="I50" s="37">
        <f>IF($Z$5&gt;$A50,VLOOKUP($A50,전체근로자명부!$A$6:$Y$65,9,FALSE),0)</f>
        <v>0</v>
      </c>
      <c r="J50" s="37">
        <f>IF($Z$5&gt;$A50,VLOOKUP($A50,전체근로자명부!$A$6:$Y$65,10,FALSE),0)</f>
        <v>0</v>
      </c>
      <c r="K50" s="37">
        <f>IF($Z$5&gt;$A50,VLOOKUP($A50,전체근로자명부!$A$6:$Y$65,11,FALSE),0)</f>
        <v>0</v>
      </c>
      <c r="L50" s="37">
        <f>IF($Z$5&gt;$A50,VLOOKUP($A50,전체근로자명부!$A$6:$Y$65,12,FALSE),0)</f>
        <v>0</v>
      </c>
      <c r="M50" s="37">
        <f>IF($Z$5&gt;$A50,VLOOKUP($A50,전체근로자명부!$A$6:$Y$65,13,FALSE),0)</f>
        <v>0</v>
      </c>
      <c r="N50" s="37">
        <f>IF($Z$5&gt;$A50,VLOOKUP($A50,전체근로자명부!$A$6:$Y$65,14,FALSE),0)</f>
        <v>0</v>
      </c>
      <c r="O50" s="37">
        <f>IF($Z$5&gt;$A50,VLOOKUP($A50,전체근로자명부!$A$6:$Y$65,15,FALSE),0)</f>
        <v>0</v>
      </c>
      <c r="P50" s="37">
        <f>IF($Z$5&gt;$A50,VLOOKUP($A50,전체근로자명부!$A$6:$Y$65,16,FALSE),0)</f>
        <v>0</v>
      </c>
      <c r="Q50" s="37">
        <f>IF($Z$5&gt;$A50,VLOOKUP($A50,전체근로자명부!$A$6:$Y$65,17,FALSE),0)</f>
        <v>0</v>
      </c>
      <c r="R50" s="37">
        <f>IF($Z$5&gt;$A50,VLOOKUP($A50,전체근로자명부!$A$6:$Y$65,18,FALSE),0)</f>
        <v>0</v>
      </c>
      <c r="S50" s="37">
        <f>IF($Z$5&gt;$A50,VLOOKUP($A50,전체근로자명부!$A$6:$Y$65,19,FALSE),0)</f>
        <v>0</v>
      </c>
      <c r="T50" s="37">
        <f>IF($Z$5&gt;$A50,VLOOKUP($A50,전체근로자명부!$A$6:$Y$65,20,FALSE),0)</f>
        <v>0</v>
      </c>
      <c r="U50" s="37">
        <f>IF($Z$5&gt;$A50,VLOOKUP($A50,전체근로자명부!$A$6:$Y$65,21,FALSE),0)</f>
        <v>0</v>
      </c>
      <c r="V50" s="37">
        <f>IF($Z$5&gt;$A50,VLOOKUP($A50,전체근로자명부!$A$6:$Y$65,22,FALSE),0)</f>
        <v>0</v>
      </c>
      <c r="W50" s="37">
        <f>IF($Z$5&gt;$A50,VLOOKUP($A50,전체근로자명부!$A$6:$Y$65,23,FALSE),0)</f>
        <v>0</v>
      </c>
      <c r="X50" s="37">
        <f>IF($Z$5&gt;$A50,VLOOKUP($A50,전체근로자명부!$A$6:$Y$65,24,FALSE),0)</f>
        <v>0</v>
      </c>
      <c r="Y50" s="37">
        <f>IF($Z$5&gt;$A50,VLOOKUP($A50,전체근로자명부!$A$6:$Y$65,25,FALSE),0)</f>
        <v>0</v>
      </c>
    </row>
    <row r="51" spans="1:25" ht="22.5" customHeight="1">
      <c r="A51" s="28">
        <v>46</v>
      </c>
      <c r="B51" s="37">
        <f>IF($Z$5&gt;$A51,VLOOKUP($A51,전체근로자명부!$A$6:$Y$65,2,FALSE),0)</f>
        <v>0</v>
      </c>
      <c r="C51" s="55">
        <f>IF($Z$5&gt;$A51,VLOOKUP($A51,전체근로자명부!$A$6:$Y$65,3,FALSE),0)</f>
        <v>0</v>
      </c>
      <c r="D51" s="55">
        <f>IF($Z$5&gt;$A51,VLOOKUP($A51,전체근로자명부!$A$6:$Y$65,4,FALSE),0)</f>
        <v>0</v>
      </c>
      <c r="E51" s="37">
        <f>IF($Z$5&gt;$A51,VLOOKUP($A51,전체근로자명부!$A$6:$Y$65,5,FALSE),0)</f>
        <v>0</v>
      </c>
      <c r="F51" s="37">
        <f>IF($Z$5&gt;$A51,VLOOKUP($A51,전체근로자명부!$A$6:$Y$65,6,FALSE),0)</f>
        <v>0</v>
      </c>
      <c r="G51" s="37">
        <f>IF($Z$5&gt;$A51,VLOOKUP($A51,전체근로자명부!$A$6:$Y$65,7,FALSE),0)</f>
        <v>0</v>
      </c>
      <c r="H51" s="37">
        <f>IF($Z$5&gt;$A51,VLOOKUP($A51,전체근로자명부!$A$6:$Y$65,8,FALSE),0)</f>
        <v>0</v>
      </c>
      <c r="I51" s="37">
        <f>IF($Z$5&gt;$A51,VLOOKUP($A51,전체근로자명부!$A$6:$Y$65,9,FALSE),0)</f>
        <v>0</v>
      </c>
      <c r="J51" s="37">
        <f>IF($Z$5&gt;$A51,VLOOKUP($A51,전체근로자명부!$A$6:$Y$65,10,FALSE),0)</f>
        <v>0</v>
      </c>
      <c r="K51" s="37">
        <f>IF($Z$5&gt;$A51,VLOOKUP($A51,전체근로자명부!$A$6:$Y$65,11,FALSE),0)</f>
        <v>0</v>
      </c>
      <c r="L51" s="37">
        <f>IF($Z$5&gt;$A51,VLOOKUP($A51,전체근로자명부!$A$6:$Y$65,12,FALSE),0)</f>
        <v>0</v>
      </c>
      <c r="M51" s="37">
        <f>IF($Z$5&gt;$A51,VLOOKUP($A51,전체근로자명부!$A$6:$Y$65,13,FALSE),0)</f>
        <v>0</v>
      </c>
      <c r="N51" s="37">
        <f>IF($Z$5&gt;$A51,VLOOKUP($A51,전체근로자명부!$A$6:$Y$65,14,FALSE),0)</f>
        <v>0</v>
      </c>
      <c r="O51" s="37">
        <f>IF($Z$5&gt;$A51,VLOOKUP($A51,전체근로자명부!$A$6:$Y$65,15,FALSE),0)</f>
        <v>0</v>
      </c>
      <c r="P51" s="37">
        <f>IF($Z$5&gt;$A51,VLOOKUP($A51,전체근로자명부!$A$6:$Y$65,16,FALSE),0)</f>
        <v>0</v>
      </c>
      <c r="Q51" s="37">
        <f>IF($Z$5&gt;$A51,VLOOKUP($A51,전체근로자명부!$A$6:$Y$65,17,FALSE),0)</f>
        <v>0</v>
      </c>
      <c r="R51" s="37">
        <f>IF($Z$5&gt;$A51,VLOOKUP($A51,전체근로자명부!$A$6:$Y$65,18,FALSE),0)</f>
        <v>0</v>
      </c>
      <c r="S51" s="37">
        <f>IF($Z$5&gt;$A51,VLOOKUP($A51,전체근로자명부!$A$6:$Y$65,19,FALSE),0)</f>
        <v>0</v>
      </c>
      <c r="T51" s="37">
        <f>IF($Z$5&gt;$A51,VLOOKUP($A51,전체근로자명부!$A$6:$Y$65,20,FALSE),0)</f>
        <v>0</v>
      </c>
      <c r="U51" s="37">
        <f>IF($Z$5&gt;$A51,VLOOKUP($A51,전체근로자명부!$A$6:$Y$65,21,FALSE),0)</f>
        <v>0</v>
      </c>
      <c r="V51" s="37">
        <f>IF($Z$5&gt;$A51,VLOOKUP($A51,전체근로자명부!$A$6:$Y$65,22,FALSE),0)</f>
        <v>0</v>
      </c>
      <c r="W51" s="37">
        <f>IF($Z$5&gt;$A51,VLOOKUP($A51,전체근로자명부!$A$6:$Y$65,23,FALSE),0)</f>
        <v>0</v>
      </c>
      <c r="X51" s="37">
        <f>IF($Z$5&gt;$A51,VLOOKUP($A51,전체근로자명부!$A$6:$Y$65,24,FALSE),0)</f>
        <v>0</v>
      </c>
      <c r="Y51" s="37">
        <f>IF($Z$5&gt;$A51,VLOOKUP($A51,전체근로자명부!$A$6:$Y$65,25,FALSE),0)</f>
        <v>0</v>
      </c>
    </row>
    <row r="52" spans="1:25" ht="22.5" customHeight="1">
      <c r="A52" s="28">
        <v>47</v>
      </c>
      <c r="B52" s="37">
        <f>IF($Z$5&gt;$A52,VLOOKUP($A52,전체근로자명부!$A$6:$Y$65,2,FALSE),0)</f>
        <v>0</v>
      </c>
      <c r="C52" s="55">
        <f>IF($Z$5&gt;$A52,VLOOKUP($A52,전체근로자명부!$A$6:$Y$65,3,FALSE),0)</f>
        <v>0</v>
      </c>
      <c r="D52" s="55">
        <f>IF($Z$5&gt;$A52,VLOOKUP($A52,전체근로자명부!$A$6:$Y$65,4,FALSE),0)</f>
        <v>0</v>
      </c>
      <c r="E52" s="37">
        <f>IF($Z$5&gt;$A52,VLOOKUP($A52,전체근로자명부!$A$6:$Y$65,5,FALSE),0)</f>
        <v>0</v>
      </c>
      <c r="F52" s="37">
        <f>IF($Z$5&gt;$A52,VLOOKUP($A52,전체근로자명부!$A$6:$Y$65,6,FALSE),0)</f>
        <v>0</v>
      </c>
      <c r="G52" s="37">
        <f>IF($Z$5&gt;$A52,VLOOKUP($A52,전체근로자명부!$A$6:$Y$65,7,FALSE),0)</f>
        <v>0</v>
      </c>
      <c r="H52" s="37">
        <f>IF($Z$5&gt;$A52,VLOOKUP($A52,전체근로자명부!$A$6:$Y$65,8,FALSE),0)</f>
        <v>0</v>
      </c>
      <c r="I52" s="37">
        <f>IF($Z$5&gt;$A52,VLOOKUP($A52,전체근로자명부!$A$6:$Y$65,9,FALSE),0)</f>
        <v>0</v>
      </c>
      <c r="J52" s="37">
        <f>IF($Z$5&gt;$A52,VLOOKUP($A52,전체근로자명부!$A$6:$Y$65,10,FALSE),0)</f>
        <v>0</v>
      </c>
      <c r="K52" s="37">
        <f>IF($Z$5&gt;$A52,VLOOKUP($A52,전체근로자명부!$A$6:$Y$65,11,FALSE),0)</f>
        <v>0</v>
      </c>
      <c r="L52" s="37">
        <f>IF($Z$5&gt;$A52,VLOOKUP($A52,전체근로자명부!$A$6:$Y$65,12,FALSE),0)</f>
        <v>0</v>
      </c>
      <c r="M52" s="37">
        <f>IF($Z$5&gt;$A52,VLOOKUP($A52,전체근로자명부!$A$6:$Y$65,13,FALSE),0)</f>
        <v>0</v>
      </c>
      <c r="N52" s="37">
        <f>IF($Z$5&gt;$A52,VLOOKUP($A52,전체근로자명부!$A$6:$Y$65,14,FALSE),0)</f>
        <v>0</v>
      </c>
      <c r="O52" s="37">
        <f>IF($Z$5&gt;$A52,VLOOKUP($A52,전체근로자명부!$A$6:$Y$65,15,FALSE),0)</f>
        <v>0</v>
      </c>
      <c r="P52" s="37">
        <f>IF($Z$5&gt;$A52,VLOOKUP($A52,전체근로자명부!$A$6:$Y$65,16,FALSE),0)</f>
        <v>0</v>
      </c>
      <c r="Q52" s="37">
        <f>IF($Z$5&gt;$A52,VLOOKUP($A52,전체근로자명부!$A$6:$Y$65,17,FALSE),0)</f>
        <v>0</v>
      </c>
      <c r="R52" s="37">
        <f>IF($Z$5&gt;$A52,VLOOKUP($A52,전체근로자명부!$A$6:$Y$65,18,FALSE),0)</f>
        <v>0</v>
      </c>
      <c r="S52" s="37">
        <f>IF($Z$5&gt;$A52,VLOOKUP($A52,전체근로자명부!$A$6:$Y$65,19,FALSE),0)</f>
        <v>0</v>
      </c>
      <c r="T52" s="37">
        <f>IF($Z$5&gt;$A52,VLOOKUP($A52,전체근로자명부!$A$6:$Y$65,20,FALSE),0)</f>
        <v>0</v>
      </c>
      <c r="U52" s="37">
        <f>IF($Z$5&gt;$A52,VLOOKUP($A52,전체근로자명부!$A$6:$Y$65,21,FALSE),0)</f>
        <v>0</v>
      </c>
      <c r="V52" s="37">
        <f>IF($Z$5&gt;$A52,VLOOKUP($A52,전체근로자명부!$A$6:$Y$65,22,FALSE),0)</f>
        <v>0</v>
      </c>
      <c r="W52" s="37">
        <f>IF($Z$5&gt;$A52,VLOOKUP($A52,전체근로자명부!$A$6:$Y$65,23,FALSE),0)</f>
        <v>0</v>
      </c>
      <c r="X52" s="37">
        <f>IF($Z$5&gt;$A52,VLOOKUP($A52,전체근로자명부!$A$6:$Y$65,24,FALSE),0)</f>
        <v>0</v>
      </c>
      <c r="Y52" s="37">
        <f>IF($Z$5&gt;$A52,VLOOKUP($A52,전체근로자명부!$A$6:$Y$65,25,FALSE),0)</f>
        <v>0</v>
      </c>
    </row>
    <row r="53" spans="1:25" ht="22.5" customHeight="1">
      <c r="A53" s="28">
        <v>48</v>
      </c>
      <c r="B53" s="37">
        <f>IF($Z$5&gt;$A53,VLOOKUP($A53,전체근로자명부!$A$6:$Y$65,2,FALSE),0)</f>
        <v>0</v>
      </c>
      <c r="C53" s="55">
        <f>IF($Z$5&gt;$A53,VLOOKUP($A53,전체근로자명부!$A$6:$Y$65,3,FALSE),0)</f>
        <v>0</v>
      </c>
      <c r="D53" s="55">
        <f>IF($Z$5&gt;$A53,VLOOKUP($A53,전체근로자명부!$A$6:$Y$65,4,FALSE),0)</f>
        <v>0</v>
      </c>
      <c r="E53" s="37">
        <f>IF($Z$5&gt;$A53,VLOOKUP($A53,전체근로자명부!$A$6:$Y$65,5,FALSE),0)</f>
        <v>0</v>
      </c>
      <c r="F53" s="37">
        <f>IF($Z$5&gt;$A53,VLOOKUP($A53,전체근로자명부!$A$6:$Y$65,6,FALSE),0)</f>
        <v>0</v>
      </c>
      <c r="G53" s="37">
        <f>IF($Z$5&gt;$A53,VLOOKUP($A53,전체근로자명부!$A$6:$Y$65,7,FALSE),0)</f>
        <v>0</v>
      </c>
      <c r="H53" s="37">
        <f>IF($Z$5&gt;$A53,VLOOKUP($A53,전체근로자명부!$A$6:$Y$65,8,FALSE),0)</f>
        <v>0</v>
      </c>
      <c r="I53" s="37">
        <f>IF($Z$5&gt;$A53,VLOOKUP($A53,전체근로자명부!$A$6:$Y$65,9,FALSE),0)</f>
        <v>0</v>
      </c>
      <c r="J53" s="37">
        <f>IF($Z$5&gt;$A53,VLOOKUP($A53,전체근로자명부!$A$6:$Y$65,10,FALSE),0)</f>
        <v>0</v>
      </c>
      <c r="K53" s="37">
        <f>IF($Z$5&gt;$A53,VLOOKUP($A53,전체근로자명부!$A$6:$Y$65,11,FALSE),0)</f>
        <v>0</v>
      </c>
      <c r="L53" s="37">
        <f>IF($Z$5&gt;$A53,VLOOKUP($A53,전체근로자명부!$A$6:$Y$65,12,FALSE),0)</f>
        <v>0</v>
      </c>
      <c r="M53" s="37">
        <f>IF($Z$5&gt;$A53,VLOOKUP($A53,전체근로자명부!$A$6:$Y$65,13,FALSE),0)</f>
        <v>0</v>
      </c>
      <c r="N53" s="37">
        <f>IF($Z$5&gt;$A53,VLOOKUP($A53,전체근로자명부!$A$6:$Y$65,14,FALSE),0)</f>
        <v>0</v>
      </c>
      <c r="O53" s="37">
        <f>IF($Z$5&gt;$A53,VLOOKUP($A53,전체근로자명부!$A$6:$Y$65,15,FALSE),0)</f>
        <v>0</v>
      </c>
      <c r="P53" s="37">
        <f>IF($Z$5&gt;$A53,VLOOKUP($A53,전체근로자명부!$A$6:$Y$65,16,FALSE),0)</f>
        <v>0</v>
      </c>
      <c r="Q53" s="37">
        <f>IF($Z$5&gt;$A53,VLOOKUP($A53,전체근로자명부!$A$6:$Y$65,17,FALSE),0)</f>
        <v>0</v>
      </c>
      <c r="R53" s="37">
        <f>IF($Z$5&gt;$A53,VLOOKUP($A53,전체근로자명부!$A$6:$Y$65,18,FALSE),0)</f>
        <v>0</v>
      </c>
      <c r="S53" s="37">
        <f>IF($Z$5&gt;$A53,VLOOKUP($A53,전체근로자명부!$A$6:$Y$65,19,FALSE),0)</f>
        <v>0</v>
      </c>
      <c r="T53" s="37">
        <f>IF($Z$5&gt;$A53,VLOOKUP($A53,전체근로자명부!$A$6:$Y$65,20,FALSE),0)</f>
        <v>0</v>
      </c>
      <c r="U53" s="37">
        <f>IF($Z$5&gt;$A53,VLOOKUP($A53,전체근로자명부!$A$6:$Y$65,21,FALSE),0)</f>
        <v>0</v>
      </c>
      <c r="V53" s="37">
        <f>IF($Z$5&gt;$A53,VLOOKUP($A53,전체근로자명부!$A$6:$Y$65,22,FALSE),0)</f>
        <v>0</v>
      </c>
      <c r="W53" s="37">
        <f>IF($Z$5&gt;$A53,VLOOKUP($A53,전체근로자명부!$A$6:$Y$65,23,FALSE),0)</f>
        <v>0</v>
      </c>
      <c r="X53" s="37">
        <f>IF($Z$5&gt;$A53,VLOOKUP($A53,전체근로자명부!$A$6:$Y$65,24,FALSE),0)</f>
        <v>0</v>
      </c>
      <c r="Y53" s="37">
        <f>IF($Z$5&gt;$A53,VLOOKUP($A53,전체근로자명부!$A$6:$Y$65,25,FALSE),0)</f>
        <v>0</v>
      </c>
    </row>
    <row r="54" spans="1:25" ht="22.5" customHeight="1">
      <c r="A54" s="28">
        <v>49</v>
      </c>
      <c r="B54" s="37">
        <f>IF($Z$5&gt;$A54,VLOOKUP($A54,전체근로자명부!$A$6:$Y$65,2,FALSE),0)</f>
        <v>0</v>
      </c>
      <c r="C54" s="55">
        <f>IF($Z$5&gt;$A54,VLOOKUP($A54,전체근로자명부!$A$6:$Y$65,3,FALSE),0)</f>
        <v>0</v>
      </c>
      <c r="D54" s="55">
        <f>IF($Z$5&gt;$A54,VLOOKUP($A54,전체근로자명부!$A$6:$Y$65,4,FALSE),0)</f>
        <v>0</v>
      </c>
      <c r="E54" s="37">
        <f>IF($Z$5&gt;$A54,VLOOKUP($A54,전체근로자명부!$A$6:$Y$65,5,FALSE),0)</f>
        <v>0</v>
      </c>
      <c r="F54" s="37">
        <f>IF($Z$5&gt;$A54,VLOOKUP($A54,전체근로자명부!$A$6:$Y$65,6,FALSE),0)</f>
        <v>0</v>
      </c>
      <c r="G54" s="37">
        <f>IF($Z$5&gt;$A54,VLOOKUP($A54,전체근로자명부!$A$6:$Y$65,7,FALSE),0)</f>
        <v>0</v>
      </c>
      <c r="H54" s="37">
        <f>IF($Z$5&gt;$A54,VLOOKUP($A54,전체근로자명부!$A$6:$Y$65,8,FALSE),0)</f>
        <v>0</v>
      </c>
      <c r="I54" s="37">
        <f>IF($Z$5&gt;$A54,VLOOKUP($A54,전체근로자명부!$A$6:$Y$65,9,FALSE),0)</f>
        <v>0</v>
      </c>
      <c r="J54" s="37">
        <f>IF($Z$5&gt;$A54,VLOOKUP($A54,전체근로자명부!$A$6:$Y$65,10,FALSE),0)</f>
        <v>0</v>
      </c>
      <c r="K54" s="37">
        <f>IF($Z$5&gt;$A54,VLOOKUP($A54,전체근로자명부!$A$6:$Y$65,11,FALSE),0)</f>
        <v>0</v>
      </c>
      <c r="L54" s="37">
        <f>IF($Z$5&gt;$A54,VLOOKUP($A54,전체근로자명부!$A$6:$Y$65,12,FALSE),0)</f>
        <v>0</v>
      </c>
      <c r="M54" s="37">
        <f>IF($Z$5&gt;$A54,VLOOKUP($A54,전체근로자명부!$A$6:$Y$65,13,FALSE),0)</f>
        <v>0</v>
      </c>
      <c r="N54" s="37">
        <f>IF($Z$5&gt;$A54,VLOOKUP($A54,전체근로자명부!$A$6:$Y$65,14,FALSE),0)</f>
        <v>0</v>
      </c>
      <c r="O54" s="37">
        <f>IF($Z$5&gt;$A54,VLOOKUP($A54,전체근로자명부!$A$6:$Y$65,15,FALSE),0)</f>
        <v>0</v>
      </c>
      <c r="P54" s="37">
        <f>IF($Z$5&gt;$A54,VLOOKUP($A54,전체근로자명부!$A$6:$Y$65,16,FALSE),0)</f>
        <v>0</v>
      </c>
      <c r="Q54" s="37">
        <f>IF($Z$5&gt;$A54,VLOOKUP($A54,전체근로자명부!$A$6:$Y$65,17,FALSE),0)</f>
        <v>0</v>
      </c>
      <c r="R54" s="37">
        <f>IF($Z$5&gt;$A54,VLOOKUP($A54,전체근로자명부!$A$6:$Y$65,18,FALSE),0)</f>
        <v>0</v>
      </c>
      <c r="S54" s="37">
        <f>IF($Z$5&gt;$A54,VLOOKUP($A54,전체근로자명부!$A$6:$Y$65,19,FALSE),0)</f>
        <v>0</v>
      </c>
      <c r="T54" s="37">
        <f>IF($Z$5&gt;$A54,VLOOKUP($A54,전체근로자명부!$A$6:$Y$65,20,FALSE),0)</f>
        <v>0</v>
      </c>
      <c r="U54" s="37">
        <f>IF($Z$5&gt;$A54,VLOOKUP($A54,전체근로자명부!$A$6:$Y$65,21,FALSE),0)</f>
        <v>0</v>
      </c>
      <c r="V54" s="37">
        <f>IF($Z$5&gt;$A54,VLOOKUP($A54,전체근로자명부!$A$6:$Y$65,22,FALSE),0)</f>
        <v>0</v>
      </c>
      <c r="W54" s="37">
        <f>IF($Z$5&gt;$A54,VLOOKUP($A54,전체근로자명부!$A$6:$Y$65,23,FALSE),0)</f>
        <v>0</v>
      </c>
      <c r="X54" s="37">
        <f>IF($Z$5&gt;$A54,VLOOKUP($A54,전체근로자명부!$A$6:$Y$65,24,FALSE),0)</f>
        <v>0</v>
      </c>
      <c r="Y54" s="37">
        <f>IF($Z$5&gt;$A54,VLOOKUP($A54,전체근로자명부!$A$6:$Y$65,25,FALSE),0)</f>
        <v>0</v>
      </c>
    </row>
    <row r="55" spans="1:25" ht="22.5" customHeight="1">
      <c r="A55" s="28">
        <v>50</v>
      </c>
      <c r="B55" s="37">
        <f>IF($Z$5&gt;$A55,VLOOKUP($A55,전체근로자명부!$A$6:$Y$65,2,FALSE),0)</f>
        <v>0</v>
      </c>
      <c r="C55" s="55">
        <f>IF($Z$5&gt;$A55,VLOOKUP($A55,전체근로자명부!$A$6:$Y$65,3,FALSE),0)</f>
        <v>0</v>
      </c>
      <c r="D55" s="55">
        <f>IF($Z$5&gt;$A55,VLOOKUP($A55,전체근로자명부!$A$6:$Y$65,4,FALSE),0)</f>
        <v>0</v>
      </c>
      <c r="E55" s="37">
        <f>IF($Z$5&gt;$A55,VLOOKUP($A55,전체근로자명부!$A$6:$Y$65,5,FALSE),0)</f>
        <v>0</v>
      </c>
      <c r="F55" s="37">
        <f>IF($Z$5&gt;$A55,VLOOKUP($A55,전체근로자명부!$A$6:$Y$65,6,FALSE),0)</f>
        <v>0</v>
      </c>
      <c r="G55" s="37">
        <f>IF($Z$5&gt;$A55,VLOOKUP($A55,전체근로자명부!$A$6:$Y$65,7,FALSE),0)</f>
        <v>0</v>
      </c>
      <c r="H55" s="37">
        <f>IF($Z$5&gt;$A55,VLOOKUP($A55,전체근로자명부!$A$6:$Y$65,8,FALSE),0)</f>
        <v>0</v>
      </c>
      <c r="I55" s="37">
        <f>IF($Z$5&gt;$A55,VLOOKUP($A55,전체근로자명부!$A$6:$Y$65,9,FALSE),0)</f>
        <v>0</v>
      </c>
      <c r="J55" s="37">
        <f>IF($Z$5&gt;$A55,VLOOKUP($A55,전체근로자명부!$A$6:$Y$65,10,FALSE),0)</f>
        <v>0</v>
      </c>
      <c r="K55" s="37">
        <f>IF($Z$5&gt;$A55,VLOOKUP($A55,전체근로자명부!$A$6:$Y$65,11,FALSE),0)</f>
        <v>0</v>
      </c>
      <c r="L55" s="37">
        <f>IF($Z$5&gt;$A55,VLOOKUP($A55,전체근로자명부!$A$6:$Y$65,12,FALSE),0)</f>
        <v>0</v>
      </c>
      <c r="M55" s="37">
        <f>IF($Z$5&gt;$A55,VLOOKUP($A55,전체근로자명부!$A$6:$Y$65,13,FALSE),0)</f>
        <v>0</v>
      </c>
      <c r="N55" s="37">
        <f>IF($Z$5&gt;$A55,VLOOKUP($A55,전체근로자명부!$A$6:$Y$65,14,FALSE),0)</f>
        <v>0</v>
      </c>
      <c r="O55" s="37">
        <f>IF($Z$5&gt;$A55,VLOOKUP($A55,전체근로자명부!$A$6:$Y$65,15,FALSE),0)</f>
        <v>0</v>
      </c>
      <c r="P55" s="37">
        <f>IF($Z$5&gt;$A55,VLOOKUP($A55,전체근로자명부!$A$6:$Y$65,16,FALSE),0)</f>
        <v>0</v>
      </c>
      <c r="Q55" s="37">
        <f>IF($Z$5&gt;$A55,VLOOKUP($A55,전체근로자명부!$A$6:$Y$65,17,FALSE),0)</f>
        <v>0</v>
      </c>
      <c r="R55" s="37">
        <f>IF($Z$5&gt;$A55,VLOOKUP($A55,전체근로자명부!$A$6:$Y$65,18,FALSE),0)</f>
        <v>0</v>
      </c>
      <c r="S55" s="37">
        <f>IF($Z$5&gt;$A55,VLOOKUP($A55,전체근로자명부!$A$6:$Y$65,19,FALSE),0)</f>
        <v>0</v>
      </c>
      <c r="T55" s="37">
        <f>IF($Z$5&gt;$A55,VLOOKUP($A55,전체근로자명부!$A$6:$Y$65,20,FALSE),0)</f>
        <v>0</v>
      </c>
      <c r="U55" s="37">
        <f>IF($Z$5&gt;$A55,VLOOKUP($A55,전체근로자명부!$A$6:$Y$65,21,FALSE),0)</f>
        <v>0</v>
      </c>
      <c r="V55" s="37">
        <f>IF($Z$5&gt;$A55,VLOOKUP($A55,전체근로자명부!$A$6:$Y$65,22,FALSE),0)</f>
        <v>0</v>
      </c>
      <c r="W55" s="37">
        <f>IF($Z$5&gt;$A55,VLOOKUP($A55,전체근로자명부!$A$6:$Y$65,23,FALSE),0)</f>
        <v>0</v>
      </c>
      <c r="X55" s="37">
        <f>IF($Z$5&gt;$A55,VLOOKUP($A55,전체근로자명부!$A$6:$Y$65,24,FALSE),0)</f>
        <v>0</v>
      </c>
      <c r="Y55" s="37">
        <f>IF($Z$5&gt;$A55,VLOOKUP($A55,전체근로자명부!$A$6:$Y$65,25,FALSE),0)</f>
        <v>0</v>
      </c>
    </row>
    <row r="56" spans="1:25" ht="22.5" customHeight="1">
      <c r="A56" s="28">
        <v>51</v>
      </c>
      <c r="B56" s="37">
        <f>IF($Z$5&gt;$A56,VLOOKUP($A56,전체근로자명부!$A$6:$Y$65,2,FALSE),0)</f>
        <v>0</v>
      </c>
      <c r="C56" s="55">
        <f>IF($Z$5&gt;$A56,VLOOKUP($A56,전체근로자명부!$A$6:$Y$65,3,FALSE),0)</f>
        <v>0</v>
      </c>
      <c r="D56" s="55">
        <f>IF($Z$5&gt;$A56,VLOOKUP($A56,전체근로자명부!$A$6:$Y$65,4,FALSE),0)</f>
        <v>0</v>
      </c>
      <c r="E56" s="37">
        <f>IF($Z$5&gt;$A56,VLOOKUP($A56,전체근로자명부!$A$6:$Y$65,5,FALSE),0)</f>
        <v>0</v>
      </c>
      <c r="F56" s="37">
        <f>IF($Z$5&gt;$A56,VLOOKUP($A56,전체근로자명부!$A$6:$Y$65,6,FALSE),0)</f>
        <v>0</v>
      </c>
      <c r="G56" s="37">
        <f>IF($Z$5&gt;$A56,VLOOKUP($A56,전체근로자명부!$A$6:$Y$65,7,FALSE),0)</f>
        <v>0</v>
      </c>
      <c r="H56" s="37">
        <f>IF($Z$5&gt;$A56,VLOOKUP($A56,전체근로자명부!$A$6:$Y$65,8,FALSE),0)</f>
        <v>0</v>
      </c>
      <c r="I56" s="37">
        <f>IF($Z$5&gt;$A56,VLOOKUP($A56,전체근로자명부!$A$6:$Y$65,9,FALSE),0)</f>
        <v>0</v>
      </c>
      <c r="J56" s="37">
        <f>IF($Z$5&gt;$A56,VLOOKUP($A56,전체근로자명부!$A$6:$Y$65,10,FALSE),0)</f>
        <v>0</v>
      </c>
      <c r="K56" s="37">
        <f>IF($Z$5&gt;$A56,VLOOKUP($A56,전체근로자명부!$A$6:$Y$65,11,FALSE),0)</f>
        <v>0</v>
      </c>
      <c r="L56" s="37">
        <f>IF($Z$5&gt;$A56,VLOOKUP($A56,전체근로자명부!$A$6:$Y$65,12,FALSE),0)</f>
        <v>0</v>
      </c>
      <c r="M56" s="37">
        <f>IF($Z$5&gt;$A56,VLOOKUP($A56,전체근로자명부!$A$6:$Y$65,13,FALSE),0)</f>
        <v>0</v>
      </c>
      <c r="N56" s="37">
        <f>IF($Z$5&gt;$A56,VLOOKUP($A56,전체근로자명부!$A$6:$Y$65,14,FALSE),0)</f>
        <v>0</v>
      </c>
      <c r="O56" s="37">
        <f>IF($Z$5&gt;$A56,VLOOKUP($A56,전체근로자명부!$A$6:$Y$65,15,FALSE),0)</f>
        <v>0</v>
      </c>
      <c r="P56" s="37">
        <f>IF($Z$5&gt;$A56,VLOOKUP($A56,전체근로자명부!$A$6:$Y$65,16,FALSE),0)</f>
        <v>0</v>
      </c>
      <c r="Q56" s="37">
        <f>IF($Z$5&gt;$A56,VLOOKUP($A56,전체근로자명부!$A$6:$Y$65,17,FALSE),0)</f>
        <v>0</v>
      </c>
      <c r="R56" s="37">
        <f>IF($Z$5&gt;$A56,VLOOKUP($A56,전체근로자명부!$A$6:$Y$65,18,FALSE),0)</f>
        <v>0</v>
      </c>
      <c r="S56" s="37">
        <f>IF($Z$5&gt;$A56,VLOOKUP($A56,전체근로자명부!$A$6:$Y$65,19,FALSE),0)</f>
        <v>0</v>
      </c>
      <c r="T56" s="37">
        <f>IF($Z$5&gt;$A56,VLOOKUP($A56,전체근로자명부!$A$6:$Y$65,20,FALSE),0)</f>
        <v>0</v>
      </c>
      <c r="U56" s="37">
        <f>IF($Z$5&gt;$A56,VLOOKUP($A56,전체근로자명부!$A$6:$Y$65,21,FALSE),0)</f>
        <v>0</v>
      </c>
      <c r="V56" s="37">
        <f>IF($Z$5&gt;$A56,VLOOKUP($A56,전체근로자명부!$A$6:$Y$65,22,FALSE),0)</f>
        <v>0</v>
      </c>
      <c r="W56" s="37">
        <f>IF($Z$5&gt;$A56,VLOOKUP($A56,전체근로자명부!$A$6:$Y$65,23,FALSE),0)</f>
        <v>0</v>
      </c>
      <c r="X56" s="37">
        <f>IF($Z$5&gt;$A56,VLOOKUP($A56,전체근로자명부!$A$6:$Y$65,24,FALSE),0)</f>
        <v>0</v>
      </c>
      <c r="Y56" s="37">
        <f>IF($Z$5&gt;$A56,VLOOKUP($A56,전체근로자명부!$A$6:$Y$65,25,FALSE),0)</f>
        <v>0</v>
      </c>
    </row>
    <row r="57" spans="1:25" ht="22.5" customHeight="1">
      <c r="A57" s="28">
        <v>52</v>
      </c>
      <c r="B57" s="37">
        <f>IF($Z$5&gt;$A57,VLOOKUP($A57,전체근로자명부!$A$6:$Y$65,2,FALSE),0)</f>
        <v>0</v>
      </c>
      <c r="C57" s="55">
        <f>IF($Z$5&gt;$A57,VLOOKUP($A57,전체근로자명부!$A$6:$Y$65,3,FALSE),0)</f>
        <v>0</v>
      </c>
      <c r="D57" s="55">
        <f>IF($Z$5&gt;$A57,VLOOKUP($A57,전체근로자명부!$A$6:$Y$65,4,FALSE),0)</f>
        <v>0</v>
      </c>
      <c r="E57" s="37">
        <f>IF($Z$5&gt;$A57,VLOOKUP($A57,전체근로자명부!$A$6:$Y$65,5,FALSE),0)</f>
        <v>0</v>
      </c>
      <c r="F57" s="37">
        <f>IF($Z$5&gt;$A57,VLOOKUP($A57,전체근로자명부!$A$6:$Y$65,6,FALSE),0)</f>
        <v>0</v>
      </c>
      <c r="G57" s="37">
        <f>IF($Z$5&gt;$A57,VLOOKUP($A57,전체근로자명부!$A$6:$Y$65,7,FALSE),0)</f>
        <v>0</v>
      </c>
      <c r="H57" s="37">
        <f>IF($Z$5&gt;$A57,VLOOKUP($A57,전체근로자명부!$A$6:$Y$65,8,FALSE),0)</f>
        <v>0</v>
      </c>
      <c r="I57" s="37">
        <f>IF($Z$5&gt;$A57,VLOOKUP($A57,전체근로자명부!$A$6:$Y$65,9,FALSE),0)</f>
        <v>0</v>
      </c>
      <c r="J57" s="37">
        <f>IF($Z$5&gt;$A57,VLOOKUP($A57,전체근로자명부!$A$6:$Y$65,10,FALSE),0)</f>
        <v>0</v>
      </c>
      <c r="K57" s="37">
        <f>IF($Z$5&gt;$A57,VLOOKUP($A57,전체근로자명부!$A$6:$Y$65,11,FALSE),0)</f>
        <v>0</v>
      </c>
      <c r="L57" s="37">
        <f>IF($Z$5&gt;$A57,VLOOKUP($A57,전체근로자명부!$A$6:$Y$65,12,FALSE),0)</f>
        <v>0</v>
      </c>
      <c r="M57" s="37">
        <f>IF($Z$5&gt;$A57,VLOOKUP($A57,전체근로자명부!$A$6:$Y$65,13,FALSE),0)</f>
        <v>0</v>
      </c>
      <c r="N57" s="37">
        <f>IF($Z$5&gt;$A57,VLOOKUP($A57,전체근로자명부!$A$6:$Y$65,14,FALSE),0)</f>
        <v>0</v>
      </c>
      <c r="O57" s="37">
        <f>IF($Z$5&gt;$A57,VLOOKUP($A57,전체근로자명부!$A$6:$Y$65,15,FALSE),0)</f>
        <v>0</v>
      </c>
      <c r="P57" s="37">
        <f>IF($Z$5&gt;$A57,VLOOKUP($A57,전체근로자명부!$A$6:$Y$65,16,FALSE),0)</f>
        <v>0</v>
      </c>
      <c r="Q57" s="37">
        <f>IF($Z$5&gt;$A57,VLOOKUP($A57,전체근로자명부!$A$6:$Y$65,17,FALSE),0)</f>
        <v>0</v>
      </c>
      <c r="R57" s="37">
        <f>IF($Z$5&gt;$A57,VLOOKUP($A57,전체근로자명부!$A$6:$Y$65,18,FALSE),0)</f>
        <v>0</v>
      </c>
      <c r="S57" s="37">
        <f>IF($Z$5&gt;$A57,VLOOKUP($A57,전체근로자명부!$A$6:$Y$65,19,FALSE),0)</f>
        <v>0</v>
      </c>
      <c r="T57" s="37">
        <f>IF($Z$5&gt;$A57,VLOOKUP($A57,전체근로자명부!$A$6:$Y$65,20,FALSE),0)</f>
        <v>0</v>
      </c>
      <c r="U57" s="37">
        <f>IF($Z$5&gt;$A57,VLOOKUP($A57,전체근로자명부!$A$6:$Y$65,21,FALSE),0)</f>
        <v>0</v>
      </c>
      <c r="V57" s="37">
        <f>IF($Z$5&gt;$A57,VLOOKUP($A57,전체근로자명부!$A$6:$Y$65,22,FALSE),0)</f>
        <v>0</v>
      </c>
      <c r="W57" s="37">
        <f>IF($Z$5&gt;$A57,VLOOKUP($A57,전체근로자명부!$A$6:$Y$65,23,FALSE),0)</f>
        <v>0</v>
      </c>
      <c r="X57" s="37">
        <f>IF($Z$5&gt;$A57,VLOOKUP($A57,전체근로자명부!$A$6:$Y$65,24,FALSE),0)</f>
        <v>0</v>
      </c>
      <c r="Y57" s="37">
        <f>IF($Z$5&gt;$A57,VLOOKUP($A57,전체근로자명부!$A$6:$Y$65,25,FALSE),0)</f>
        <v>0</v>
      </c>
    </row>
    <row r="58" spans="1:25" ht="22.5" customHeight="1">
      <c r="A58" s="28">
        <v>53</v>
      </c>
      <c r="B58" s="37">
        <f>IF($Z$5&gt;$A58,VLOOKUP($A58,전체근로자명부!$A$6:$Y$65,2,FALSE),0)</f>
        <v>0</v>
      </c>
      <c r="C58" s="55">
        <f>IF($Z$5&gt;$A58,VLOOKUP($A58,전체근로자명부!$A$6:$Y$65,3,FALSE),0)</f>
        <v>0</v>
      </c>
      <c r="D58" s="55">
        <f>IF($Z$5&gt;$A58,VLOOKUP($A58,전체근로자명부!$A$6:$Y$65,4,FALSE),0)</f>
        <v>0</v>
      </c>
      <c r="E58" s="37">
        <f>IF($Z$5&gt;$A58,VLOOKUP($A58,전체근로자명부!$A$6:$Y$65,5,FALSE),0)</f>
        <v>0</v>
      </c>
      <c r="F58" s="37">
        <f>IF($Z$5&gt;$A58,VLOOKUP($A58,전체근로자명부!$A$6:$Y$65,6,FALSE),0)</f>
        <v>0</v>
      </c>
      <c r="G58" s="37">
        <f>IF($Z$5&gt;$A58,VLOOKUP($A58,전체근로자명부!$A$6:$Y$65,7,FALSE),0)</f>
        <v>0</v>
      </c>
      <c r="H58" s="37">
        <f>IF($Z$5&gt;$A58,VLOOKUP($A58,전체근로자명부!$A$6:$Y$65,8,FALSE),0)</f>
        <v>0</v>
      </c>
      <c r="I58" s="37">
        <f>IF($Z$5&gt;$A58,VLOOKUP($A58,전체근로자명부!$A$6:$Y$65,9,FALSE),0)</f>
        <v>0</v>
      </c>
      <c r="J58" s="37">
        <f>IF($Z$5&gt;$A58,VLOOKUP($A58,전체근로자명부!$A$6:$Y$65,10,FALSE),0)</f>
        <v>0</v>
      </c>
      <c r="K58" s="37">
        <f>IF($Z$5&gt;$A58,VLOOKUP($A58,전체근로자명부!$A$6:$Y$65,11,FALSE),0)</f>
        <v>0</v>
      </c>
      <c r="L58" s="37">
        <f>IF($Z$5&gt;$A58,VLOOKUP($A58,전체근로자명부!$A$6:$Y$65,12,FALSE),0)</f>
        <v>0</v>
      </c>
      <c r="M58" s="37">
        <f>IF($Z$5&gt;$A58,VLOOKUP($A58,전체근로자명부!$A$6:$Y$65,13,FALSE),0)</f>
        <v>0</v>
      </c>
      <c r="N58" s="37">
        <f>IF($Z$5&gt;$A58,VLOOKUP($A58,전체근로자명부!$A$6:$Y$65,14,FALSE),0)</f>
        <v>0</v>
      </c>
      <c r="O58" s="37">
        <f>IF($Z$5&gt;$A58,VLOOKUP($A58,전체근로자명부!$A$6:$Y$65,15,FALSE),0)</f>
        <v>0</v>
      </c>
      <c r="P58" s="37">
        <f>IF($Z$5&gt;$A58,VLOOKUP($A58,전체근로자명부!$A$6:$Y$65,16,FALSE),0)</f>
        <v>0</v>
      </c>
      <c r="Q58" s="37">
        <f>IF($Z$5&gt;$A58,VLOOKUP($A58,전체근로자명부!$A$6:$Y$65,17,FALSE),0)</f>
        <v>0</v>
      </c>
      <c r="R58" s="37">
        <f>IF($Z$5&gt;$A58,VLOOKUP($A58,전체근로자명부!$A$6:$Y$65,18,FALSE),0)</f>
        <v>0</v>
      </c>
      <c r="S58" s="37">
        <f>IF($Z$5&gt;$A58,VLOOKUP($A58,전체근로자명부!$A$6:$Y$65,19,FALSE),0)</f>
        <v>0</v>
      </c>
      <c r="T58" s="37">
        <f>IF($Z$5&gt;$A58,VLOOKUP($A58,전체근로자명부!$A$6:$Y$65,20,FALSE),0)</f>
        <v>0</v>
      </c>
      <c r="U58" s="37">
        <f>IF($Z$5&gt;$A58,VLOOKUP($A58,전체근로자명부!$A$6:$Y$65,21,FALSE),0)</f>
        <v>0</v>
      </c>
      <c r="V58" s="37">
        <f>IF($Z$5&gt;$A58,VLOOKUP($A58,전체근로자명부!$A$6:$Y$65,22,FALSE),0)</f>
        <v>0</v>
      </c>
      <c r="W58" s="37">
        <f>IF($Z$5&gt;$A58,VLOOKUP($A58,전체근로자명부!$A$6:$Y$65,23,FALSE),0)</f>
        <v>0</v>
      </c>
      <c r="X58" s="37">
        <f>IF($Z$5&gt;$A58,VLOOKUP($A58,전체근로자명부!$A$6:$Y$65,24,FALSE),0)</f>
        <v>0</v>
      </c>
      <c r="Y58" s="37">
        <f>IF($Z$5&gt;$A58,VLOOKUP($A58,전체근로자명부!$A$6:$Y$65,25,FALSE),0)</f>
        <v>0</v>
      </c>
    </row>
    <row r="59" spans="1:25" ht="22.5" customHeight="1">
      <c r="A59" s="28">
        <v>54</v>
      </c>
      <c r="B59" s="37">
        <f>IF($Z$5&gt;$A59,VLOOKUP($A59,전체근로자명부!$A$6:$Y$65,2,FALSE),0)</f>
        <v>0</v>
      </c>
      <c r="C59" s="55">
        <f>IF($Z$5&gt;$A59,VLOOKUP($A59,전체근로자명부!$A$6:$Y$65,3,FALSE),0)</f>
        <v>0</v>
      </c>
      <c r="D59" s="55">
        <f>IF($Z$5&gt;$A59,VLOOKUP($A59,전체근로자명부!$A$6:$Y$65,4,FALSE),0)</f>
        <v>0</v>
      </c>
      <c r="E59" s="37">
        <f>IF($Z$5&gt;$A59,VLOOKUP($A59,전체근로자명부!$A$6:$Y$65,5,FALSE),0)</f>
        <v>0</v>
      </c>
      <c r="F59" s="37">
        <f>IF($Z$5&gt;$A59,VLOOKUP($A59,전체근로자명부!$A$6:$Y$65,6,FALSE),0)</f>
        <v>0</v>
      </c>
      <c r="G59" s="37">
        <f>IF($Z$5&gt;$A59,VLOOKUP($A59,전체근로자명부!$A$6:$Y$65,7,FALSE),0)</f>
        <v>0</v>
      </c>
      <c r="H59" s="37">
        <f>IF($Z$5&gt;$A59,VLOOKUP($A59,전체근로자명부!$A$6:$Y$65,8,FALSE),0)</f>
        <v>0</v>
      </c>
      <c r="I59" s="37">
        <f>IF($Z$5&gt;$A59,VLOOKUP($A59,전체근로자명부!$A$6:$Y$65,9,FALSE),0)</f>
        <v>0</v>
      </c>
      <c r="J59" s="37">
        <f>IF($Z$5&gt;$A59,VLOOKUP($A59,전체근로자명부!$A$6:$Y$65,10,FALSE),0)</f>
        <v>0</v>
      </c>
      <c r="K59" s="37">
        <f>IF($Z$5&gt;$A59,VLOOKUP($A59,전체근로자명부!$A$6:$Y$65,11,FALSE),0)</f>
        <v>0</v>
      </c>
      <c r="L59" s="37">
        <f>IF($Z$5&gt;$A59,VLOOKUP($A59,전체근로자명부!$A$6:$Y$65,12,FALSE),0)</f>
        <v>0</v>
      </c>
      <c r="M59" s="37">
        <f>IF($Z$5&gt;$A59,VLOOKUP($A59,전체근로자명부!$A$6:$Y$65,13,FALSE),0)</f>
        <v>0</v>
      </c>
      <c r="N59" s="37">
        <f>IF($Z$5&gt;$A59,VLOOKUP($A59,전체근로자명부!$A$6:$Y$65,14,FALSE),0)</f>
        <v>0</v>
      </c>
      <c r="O59" s="37">
        <f>IF($Z$5&gt;$A59,VLOOKUP($A59,전체근로자명부!$A$6:$Y$65,15,FALSE),0)</f>
        <v>0</v>
      </c>
      <c r="P59" s="37">
        <f>IF($Z$5&gt;$A59,VLOOKUP($A59,전체근로자명부!$A$6:$Y$65,16,FALSE),0)</f>
        <v>0</v>
      </c>
      <c r="Q59" s="37">
        <f>IF($Z$5&gt;$A59,VLOOKUP($A59,전체근로자명부!$A$6:$Y$65,17,FALSE),0)</f>
        <v>0</v>
      </c>
      <c r="R59" s="37">
        <f>IF($Z$5&gt;$A59,VLOOKUP($A59,전체근로자명부!$A$6:$Y$65,18,FALSE),0)</f>
        <v>0</v>
      </c>
      <c r="S59" s="37">
        <f>IF($Z$5&gt;$A59,VLOOKUP($A59,전체근로자명부!$A$6:$Y$65,19,FALSE),0)</f>
        <v>0</v>
      </c>
      <c r="T59" s="37">
        <f>IF($Z$5&gt;$A59,VLOOKUP($A59,전체근로자명부!$A$6:$Y$65,20,FALSE),0)</f>
        <v>0</v>
      </c>
      <c r="U59" s="37">
        <f>IF($Z$5&gt;$A59,VLOOKUP($A59,전체근로자명부!$A$6:$Y$65,21,FALSE),0)</f>
        <v>0</v>
      </c>
      <c r="V59" s="37">
        <f>IF($Z$5&gt;$A59,VLOOKUP($A59,전체근로자명부!$A$6:$Y$65,22,FALSE),0)</f>
        <v>0</v>
      </c>
      <c r="W59" s="37">
        <f>IF($Z$5&gt;$A59,VLOOKUP($A59,전체근로자명부!$A$6:$Y$65,23,FALSE),0)</f>
        <v>0</v>
      </c>
      <c r="X59" s="37">
        <f>IF($Z$5&gt;$A59,VLOOKUP($A59,전체근로자명부!$A$6:$Y$65,24,FALSE),0)</f>
        <v>0</v>
      </c>
      <c r="Y59" s="37">
        <f>IF($Z$5&gt;$A59,VLOOKUP($A59,전체근로자명부!$A$6:$Y$65,25,FALSE),0)</f>
        <v>0</v>
      </c>
    </row>
    <row r="60" spans="1:25" ht="22.5" customHeight="1">
      <c r="A60" s="28">
        <v>55</v>
      </c>
      <c r="B60" s="37">
        <f>IF($Z$5&gt;$A60,VLOOKUP($A60,전체근로자명부!$A$6:$Y$65,2,FALSE),0)</f>
        <v>0</v>
      </c>
      <c r="C60" s="55">
        <f>IF($Z$5&gt;$A60,VLOOKUP($A60,전체근로자명부!$A$6:$Y$65,3,FALSE),0)</f>
        <v>0</v>
      </c>
      <c r="D60" s="55">
        <f>IF($Z$5&gt;$A60,VLOOKUP($A60,전체근로자명부!$A$6:$Y$65,4,FALSE),0)</f>
        <v>0</v>
      </c>
      <c r="E60" s="37">
        <f>IF($Z$5&gt;$A60,VLOOKUP($A60,전체근로자명부!$A$6:$Y$65,5,FALSE),0)</f>
        <v>0</v>
      </c>
      <c r="F60" s="37">
        <f>IF($Z$5&gt;$A60,VLOOKUP($A60,전체근로자명부!$A$6:$Y$65,6,FALSE),0)</f>
        <v>0</v>
      </c>
      <c r="G60" s="37">
        <f>IF($Z$5&gt;$A60,VLOOKUP($A60,전체근로자명부!$A$6:$Y$65,7,FALSE),0)</f>
        <v>0</v>
      </c>
      <c r="H60" s="37">
        <f>IF($Z$5&gt;$A60,VLOOKUP($A60,전체근로자명부!$A$6:$Y$65,8,FALSE),0)</f>
        <v>0</v>
      </c>
      <c r="I60" s="37">
        <f>IF($Z$5&gt;$A60,VLOOKUP($A60,전체근로자명부!$A$6:$Y$65,9,FALSE),0)</f>
        <v>0</v>
      </c>
      <c r="J60" s="37">
        <f>IF($Z$5&gt;$A60,VLOOKUP($A60,전체근로자명부!$A$6:$Y$65,10,FALSE),0)</f>
        <v>0</v>
      </c>
      <c r="K60" s="37">
        <f>IF($Z$5&gt;$A60,VLOOKUP($A60,전체근로자명부!$A$6:$Y$65,11,FALSE),0)</f>
        <v>0</v>
      </c>
      <c r="L60" s="37">
        <f>IF($Z$5&gt;$A60,VLOOKUP($A60,전체근로자명부!$A$6:$Y$65,12,FALSE),0)</f>
        <v>0</v>
      </c>
      <c r="M60" s="37">
        <f>IF($Z$5&gt;$A60,VLOOKUP($A60,전체근로자명부!$A$6:$Y$65,13,FALSE),0)</f>
        <v>0</v>
      </c>
      <c r="N60" s="37">
        <f>IF($Z$5&gt;$A60,VLOOKUP($A60,전체근로자명부!$A$6:$Y$65,14,FALSE),0)</f>
        <v>0</v>
      </c>
      <c r="O60" s="37">
        <f>IF($Z$5&gt;$A60,VLOOKUP($A60,전체근로자명부!$A$6:$Y$65,15,FALSE),0)</f>
        <v>0</v>
      </c>
      <c r="P60" s="37">
        <f>IF($Z$5&gt;$A60,VLOOKUP($A60,전체근로자명부!$A$6:$Y$65,16,FALSE),0)</f>
        <v>0</v>
      </c>
      <c r="Q60" s="37">
        <f>IF($Z$5&gt;$A60,VLOOKUP($A60,전체근로자명부!$A$6:$Y$65,17,FALSE),0)</f>
        <v>0</v>
      </c>
      <c r="R60" s="37">
        <f>IF($Z$5&gt;$A60,VLOOKUP($A60,전체근로자명부!$A$6:$Y$65,18,FALSE),0)</f>
        <v>0</v>
      </c>
      <c r="S60" s="37">
        <f>IF($Z$5&gt;$A60,VLOOKUP($A60,전체근로자명부!$A$6:$Y$65,19,FALSE),0)</f>
        <v>0</v>
      </c>
      <c r="T60" s="37">
        <f>IF($Z$5&gt;$A60,VLOOKUP($A60,전체근로자명부!$A$6:$Y$65,20,FALSE),0)</f>
        <v>0</v>
      </c>
      <c r="U60" s="37">
        <f>IF($Z$5&gt;$A60,VLOOKUP($A60,전체근로자명부!$A$6:$Y$65,21,FALSE),0)</f>
        <v>0</v>
      </c>
      <c r="V60" s="37">
        <f>IF($Z$5&gt;$A60,VLOOKUP($A60,전체근로자명부!$A$6:$Y$65,22,FALSE),0)</f>
        <v>0</v>
      </c>
      <c r="W60" s="37">
        <f>IF($Z$5&gt;$A60,VLOOKUP($A60,전체근로자명부!$A$6:$Y$65,23,FALSE),0)</f>
        <v>0</v>
      </c>
      <c r="X60" s="37">
        <f>IF($Z$5&gt;$A60,VLOOKUP($A60,전체근로자명부!$A$6:$Y$65,24,FALSE),0)</f>
        <v>0</v>
      </c>
      <c r="Y60" s="37">
        <f>IF($Z$5&gt;$A60,VLOOKUP($A60,전체근로자명부!$A$6:$Y$65,25,FALSE),0)</f>
        <v>0</v>
      </c>
    </row>
    <row r="61" spans="1:25" ht="22.5" customHeight="1">
      <c r="A61" s="28">
        <v>56</v>
      </c>
      <c r="B61" s="37">
        <f>IF($Z$5&gt;$A61,VLOOKUP($A61,전체근로자명부!$A$6:$Y$65,2,FALSE),0)</f>
        <v>0</v>
      </c>
      <c r="C61" s="55">
        <f>IF($Z$5&gt;$A61,VLOOKUP($A61,전체근로자명부!$A$6:$Y$65,3,FALSE),0)</f>
        <v>0</v>
      </c>
      <c r="D61" s="55">
        <f>IF($Z$5&gt;$A61,VLOOKUP($A61,전체근로자명부!$A$6:$Y$65,4,FALSE),0)</f>
        <v>0</v>
      </c>
      <c r="E61" s="37">
        <f>IF($Z$5&gt;$A61,VLOOKUP($A61,전체근로자명부!$A$6:$Y$65,5,FALSE),0)</f>
        <v>0</v>
      </c>
      <c r="F61" s="37">
        <f>IF($Z$5&gt;$A61,VLOOKUP($A61,전체근로자명부!$A$6:$Y$65,6,FALSE),0)</f>
        <v>0</v>
      </c>
      <c r="G61" s="37">
        <f>IF($Z$5&gt;$A61,VLOOKUP($A61,전체근로자명부!$A$6:$Y$65,7,FALSE),0)</f>
        <v>0</v>
      </c>
      <c r="H61" s="37">
        <f>IF($Z$5&gt;$A61,VLOOKUP($A61,전체근로자명부!$A$6:$Y$65,8,FALSE),0)</f>
        <v>0</v>
      </c>
      <c r="I61" s="37">
        <f>IF($Z$5&gt;$A61,VLOOKUP($A61,전체근로자명부!$A$6:$Y$65,9,FALSE),0)</f>
        <v>0</v>
      </c>
      <c r="J61" s="37">
        <f>IF($Z$5&gt;$A61,VLOOKUP($A61,전체근로자명부!$A$6:$Y$65,10,FALSE),0)</f>
        <v>0</v>
      </c>
      <c r="K61" s="37">
        <f>IF($Z$5&gt;$A61,VLOOKUP($A61,전체근로자명부!$A$6:$Y$65,11,FALSE),0)</f>
        <v>0</v>
      </c>
      <c r="L61" s="37">
        <f>IF($Z$5&gt;$A61,VLOOKUP($A61,전체근로자명부!$A$6:$Y$65,12,FALSE),0)</f>
        <v>0</v>
      </c>
      <c r="M61" s="37">
        <f>IF($Z$5&gt;$A61,VLOOKUP($A61,전체근로자명부!$A$6:$Y$65,13,FALSE),0)</f>
        <v>0</v>
      </c>
      <c r="N61" s="37">
        <f>IF($Z$5&gt;$A61,VLOOKUP($A61,전체근로자명부!$A$6:$Y$65,14,FALSE),0)</f>
        <v>0</v>
      </c>
      <c r="O61" s="37">
        <f>IF($Z$5&gt;$A61,VLOOKUP($A61,전체근로자명부!$A$6:$Y$65,15,FALSE),0)</f>
        <v>0</v>
      </c>
      <c r="P61" s="37">
        <f>IF($Z$5&gt;$A61,VLOOKUP($A61,전체근로자명부!$A$6:$Y$65,16,FALSE),0)</f>
        <v>0</v>
      </c>
      <c r="Q61" s="37">
        <f>IF($Z$5&gt;$A61,VLOOKUP($A61,전체근로자명부!$A$6:$Y$65,17,FALSE),0)</f>
        <v>0</v>
      </c>
      <c r="R61" s="37">
        <f>IF($Z$5&gt;$A61,VLOOKUP($A61,전체근로자명부!$A$6:$Y$65,18,FALSE),0)</f>
        <v>0</v>
      </c>
      <c r="S61" s="37">
        <f>IF($Z$5&gt;$A61,VLOOKUP($A61,전체근로자명부!$A$6:$Y$65,19,FALSE),0)</f>
        <v>0</v>
      </c>
      <c r="T61" s="37">
        <f>IF($Z$5&gt;$A61,VLOOKUP($A61,전체근로자명부!$A$6:$Y$65,20,FALSE),0)</f>
        <v>0</v>
      </c>
      <c r="U61" s="37">
        <f>IF($Z$5&gt;$A61,VLOOKUP($A61,전체근로자명부!$A$6:$Y$65,21,FALSE),0)</f>
        <v>0</v>
      </c>
      <c r="V61" s="37">
        <f>IF($Z$5&gt;$A61,VLOOKUP($A61,전체근로자명부!$A$6:$Y$65,22,FALSE),0)</f>
        <v>0</v>
      </c>
      <c r="W61" s="37">
        <f>IF($Z$5&gt;$A61,VLOOKUP($A61,전체근로자명부!$A$6:$Y$65,23,FALSE),0)</f>
        <v>0</v>
      </c>
      <c r="X61" s="37">
        <f>IF($Z$5&gt;$A61,VLOOKUP($A61,전체근로자명부!$A$6:$Y$65,24,FALSE),0)</f>
        <v>0</v>
      </c>
      <c r="Y61" s="37">
        <f>IF($Z$5&gt;$A61,VLOOKUP($A61,전체근로자명부!$A$6:$Y$65,25,FALSE),0)</f>
        <v>0</v>
      </c>
    </row>
    <row r="62" spans="1:25" ht="22.5" customHeight="1">
      <c r="A62" s="28">
        <v>57</v>
      </c>
      <c r="B62" s="37">
        <f>IF($Z$5&gt;$A62,VLOOKUP($A62,전체근로자명부!$A$6:$Y$65,2,FALSE),0)</f>
        <v>0</v>
      </c>
      <c r="C62" s="55">
        <f>IF($Z$5&gt;$A62,VLOOKUP($A62,전체근로자명부!$A$6:$Y$65,3,FALSE),0)</f>
        <v>0</v>
      </c>
      <c r="D62" s="55">
        <f>IF($Z$5&gt;$A62,VLOOKUP($A62,전체근로자명부!$A$6:$Y$65,4,FALSE),0)</f>
        <v>0</v>
      </c>
      <c r="E62" s="37">
        <f>IF($Z$5&gt;$A62,VLOOKUP($A62,전체근로자명부!$A$6:$Y$65,5,FALSE),0)</f>
        <v>0</v>
      </c>
      <c r="F62" s="37">
        <f>IF($Z$5&gt;$A62,VLOOKUP($A62,전체근로자명부!$A$6:$Y$65,6,FALSE),0)</f>
        <v>0</v>
      </c>
      <c r="G62" s="37">
        <f>IF($Z$5&gt;$A62,VLOOKUP($A62,전체근로자명부!$A$6:$Y$65,7,FALSE),0)</f>
        <v>0</v>
      </c>
      <c r="H62" s="37">
        <f>IF($Z$5&gt;$A62,VLOOKUP($A62,전체근로자명부!$A$6:$Y$65,8,FALSE),0)</f>
        <v>0</v>
      </c>
      <c r="I62" s="37">
        <f>IF($Z$5&gt;$A62,VLOOKUP($A62,전체근로자명부!$A$6:$Y$65,9,FALSE),0)</f>
        <v>0</v>
      </c>
      <c r="J62" s="37">
        <f>IF($Z$5&gt;$A62,VLOOKUP($A62,전체근로자명부!$A$6:$Y$65,10,FALSE),0)</f>
        <v>0</v>
      </c>
      <c r="K62" s="37">
        <f>IF($Z$5&gt;$A62,VLOOKUP($A62,전체근로자명부!$A$6:$Y$65,11,FALSE),0)</f>
        <v>0</v>
      </c>
      <c r="L62" s="37">
        <f>IF($Z$5&gt;$A62,VLOOKUP($A62,전체근로자명부!$A$6:$Y$65,12,FALSE),0)</f>
        <v>0</v>
      </c>
      <c r="M62" s="37">
        <f>IF($Z$5&gt;$A62,VLOOKUP($A62,전체근로자명부!$A$6:$Y$65,13,FALSE),0)</f>
        <v>0</v>
      </c>
      <c r="N62" s="37">
        <f>IF($Z$5&gt;$A62,VLOOKUP($A62,전체근로자명부!$A$6:$Y$65,14,FALSE),0)</f>
        <v>0</v>
      </c>
      <c r="O62" s="37">
        <f>IF($Z$5&gt;$A62,VLOOKUP($A62,전체근로자명부!$A$6:$Y$65,15,FALSE),0)</f>
        <v>0</v>
      </c>
      <c r="P62" s="37">
        <f>IF($Z$5&gt;$A62,VLOOKUP($A62,전체근로자명부!$A$6:$Y$65,16,FALSE),0)</f>
        <v>0</v>
      </c>
      <c r="Q62" s="37">
        <f>IF($Z$5&gt;$A62,VLOOKUP($A62,전체근로자명부!$A$6:$Y$65,17,FALSE),0)</f>
        <v>0</v>
      </c>
      <c r="R62" s="37">
        <f>IF($Z$5&gt;$A62,VLOOKUP($A62,전체근로자명부!$A$6:$Y$65,18,FALSE),0)</f>
        <v>0</v>
      </c>
      <c r="S62" s="37">
        <f>IF($Z$5&gt;$A62,VLOOKUP($A62,전체근로자명부!$A$6:$Y$65,19,FALSE),0)</f>
        <v>0</v>
      </c>
      <c r="T62" s="37">
        <f>IF($Z$5&gt;$A62,VLOOKUP($A62,전체근로자명부!$A$6:$Y$65,20,FALSE),0)</f>
        <v>0</v>
      </c>
      <c r="U62" s="37">
        <f>IF($Z$5&gt;$A62,VLOOKUP($A62,전체근로자명부!$A$6:$Y$65,21,FALSE),0)</f>
        <v>0</v>
      </c>
      <c r="V62" s="37">
        <f>IF($Z$5&gt;$A62,VLOOKUP($A62,전체근로자명부!$A$6:$Y$65,22,FALSE),0)</f>
        <v>0</v>
      </c>
      <c r="W62" s="37">
        <f>IF($Z$5&gt;$A62,VLOOKUP($A62,전체근로자명부!$A$6:$Y$65,23,FALSE),0)</f>
        <v>0</v>
      </c>
      <c r="X62" s="37">
        <f>IF($Z$5&gt;$A62,VLOOKUP($A62,전체근로자명부!$A$6:$Y$65,24,FALSE),0)</f>
        <v>0</v>
      </c>
      <c r="Y62" s="37">
        <f>IF($Z$5&gt;$A62,VLOOKUP($A62,전체근로자명부!$A$6:$Y$65,25,FALSE),0)</f>
        <v>0</v>
      </c>
    </row>
    <row r="63" spans="1:25" ht="22.5" customHeight="1">
      <c r="A63" s="28">
        <v>58</v>
      </c>
      <c r="B63" s="37">
        <f>IF($Z$5&gt;$A63,VLOOKUP($A63,전체근로자명부!$A$6:$Y$65,2,FALSE),0)</f>
        <v>0</v>
      </c>
      <c r="C63" s="55">
        <f>IF($Z$5&gt;$A63,VLOOKUP($A63,전체근로자명부!$A$6:$Y$65,3,FALSE),0)</f>
        <v>0</v>
      </c>
      <c r="D63" s="55">
        <f>IF($Z$5&gt;$A63,VLOOKUP($A63,전체근로자명부!$A$6:$Y$65,4,FALSE),0)</f>
        <v>0</v>
      </c>
      <c r="E63" s="37">
        <f>IF($Z$5&gt;$A63,VLOOKUP($A63,전체근로자명부!$A$6:$Y$65,5,FALSE),0)</f>
        <v>0</v>
      </c>
      <c r="F63" s="37">
        <f>IF($Z$5&gt;$A63,VLOOKUP($A63,전체근로자명부!$A$6:$Y$65,6,FALSE),0)</f>
        <v>0</v>
      </c>
      <c r="G63" s="37">
        <f>IF($Z$5&gt;$A63,VLOOKUP($A63,전체근로자명부!$A$6:$Y$65,7,FALSE),0)</f>
        <v>0</v>
      </c>
      <c r="H63" s="37">
        <f>IF($Z$5&gt;$A63,VLOOKUP($A63,전체근로자명부!$A$6:$Y$65,8,FALSE),0)</f>
        <v>0</v>
      </c>
      <c r="I63" s="37">
        <f>IF($Z$5&gt;$A63,VLOOKUP($A63,전체근로자명부!$A$6:$Y$65,9,FALSE),0)</f>
        <v>0</v>
      </c>
      <c r="J63" s="37">
        <f>IF($Z$5&gt;$A63,VLOOKUP($A63,전체근로자명부!$A$6:$Y$65,10,FALSE),0)</f>
        <v>0</v>
      </c>
      <c r="K63" s="37">
        <f>IF($Z$5&gt;$A63,VLOOKUP($A63,전체근로자명부!$A$6:$Y$65,11,FALSE),0)</f>
        <v>0</v>
      </c>
      <c r="L63" s="37">
        <f>IF($Z$5&gt;$A63,VLOOKUP($A63,전체근로자명부!$A$6:$Y$65,12,FALSE),0)</f>
        <v>0</v>
      </c>
      <c r="M63" s="37">
        <f>IF($Z$5&gt;$A63,VLOOKUP($A63,전체근로자명부!$A$6:$Y$65,13,FALSE),0)</f>
        <v>0</v>
      </c>
      <c r="N63" s="37">
        <f>IF($Z$5&gt;$A63,VLOOKUP($A63,전체근로자명부!$A$6:$Y$65,14,FALSE),0)</f>
        <v>0</v>
      </c>
      <c r="O63" s="37">
        <f>IF($Z$5&gt;$A63,VLOOKUP($A63,전체근로자명부!$A$6:$Y$65,15,FALSE),0)</f>
        <v>0</v>
      </c>
      <c r="P63" s="37">
        <f>IF($Z$5&gt;$A63,VLOOKUP($A63,전체근로자명부!$A$6:$Y$65,16,FALSE),0)</f>
        <v>0</v>
      </c>
      <c r="Q63" s="37">
        <f>IF($Z$5&gt;$A63,VLOOKUP($A63,전체근로자명부!$A$6:$Y$65,17,FALSE),0)</f>
        <v>0</v>
      </c>
      <c r="R63" s="37">
        <f>IF($Z$5&gt;$A63,VLOOKUP($A63,전체근로자명부!$A$6:$Y$65,18,FALSE),0)</f>
        <v>0</v>
      </c>
      <c r="S63" s="37">
        <f>IF($Z$5&gt;$A63,VLOOKUP($A63,전체근로자명부!$A$6:$Y$65,19,FALSE),0)</f>
        <v>0</v>
      </c>
      <c r="T63" s="37">
        <f>IF($Z$5&gt;$A63,VLOOKUP($A63,전체근로자명부!$A$6:$Y$65,20,FALSE),0)</f>
        <v>0</v>
      </c>
      <c r="U63" s="37">
        <f>IF($Z$5&gt;$A63,VLOOKUP($A63,전체근로자명부!$A$6:$Y$65,21,FALSE),0)</f>
        <v>0</v>
      </c>
      <c r="V63" s="37">
        <f>IF($Z$5&gt;$A63,VLOOKUP($A63,전체근로자명부!$A$6:$Y$65,22,FALSE),0)</f>
        <v>0</v>
      </c>
      <c r="W63" s="37">
        <f>IF($Z$5&gt;$A63,VLOOKUP($A63,전체근로자명부!$A$6:$Y$65,23,FALSE),0)</f>
        <v>0</v>
      </c>
      <c r="X63" s="37">
        <f>IF($Z$5&gt;$A63,VLOOKUP($A63,전체근로자명부!$A$6:$Y$65,24,FALSE),0)</f>
        <v>0</v>
      </c>
      <c r="Y63" s="37">
        <f>IF($Z$5&gt;$A63,VLOOKUP($A63,전체근로자명부!$A$6:$Y$65,25,FALSE),0)</f>
        <v>0</v>
      </c>
    </row>
    <row r="64" spans="1:25" ht="22.5" customHeight="1">
      <c r="A64" s="28">
        <v>59</v>
      </c>
      <c r="B64" s="37">
        <f>IF($Z$5&gt;$A64,VLOOKUP($A64,전체근로자명부!$A$6:$Y$65,2,FALSE),0)</f>
        <v>0</v>
      </c>
      <c r="C64" s="55">
        <f>IF($Z$5&gt;$A64,VLOOKUP($A64,전체근로자명부!$A$6:$Y$65,3,FALSE),0)</f>
        <v>0</v>
      </c>
      <c r="D64" s="55">
        <f>IF($Z$5&gt;$A64,VLOOKUP($A64,전체근로자명부!$A$6:$Y$65,4,FALSE),0)</f>
        <v>0</v>
      </c>
      <c r="E64" s="37">
        <f>IF($Z$5&gt;$A64,VLOOKUP($A64,전체근로자명부!$A$6:$Y$65,5,FALSE),0)</f>
        <v>0</v>
      </c>
      <c r="F64" s="37">
        <f>IF($Z$5&gt;$A64,VLOOKUP($A64,전체근로자명부!$A$6:$Y$65,6,FALSE),0)</f>
        <v>0</v>
      </c>
      <c r="G64" s="37">
        <f>IF($Z$5&gt;$A64,VLOOKUP($A64,전체근로자명부!$A$6:$Y$65,7,FALSE),0)</f>
        <v>0</v>
      </c>
      <c r="H64" s="37">
        <f>IF($Z$5&gt;$A64,VLOOKUP($A64,전체근로자명부!$A$6:$Y$65,8,FALSE),0)</f>
        <v>0</v>
      </c>
      <c r="I64" s="37">
        <f>IF($Z$5&gt;$A64,VLOOKUP($A64,전체근로자명부!$A$6:$Y$65,9,FALSE),0)</f>
        <v>0</v>
      </c>
      <c r="J64" s="37">
        <f>IF($Z$5&gt;$A64,VLOOKUP($A64,전체근로자명부!$A$6:$Y$65,10,FALSE),0)</f>
        <v>0</v>
      </c>
      <c r="K64" s="37">
        <f>IF($Z$5&gt;$A64,VLOOKUP($A64,전체근로자명부!$A$6:$Y$65,11,FALSE),0)</f>
        <v>0</v>
      </c>
      <c r="L64" s="37">
        <f>IF($Z$5&gt;$A64,VLOOKUP($A64,전체근로자명부!$A$6:$Y$65,12,FALSE),0)</f>
        <v>0</v>
      </c>
      <c r="M64" s="37">
        <f>IF($Z$5&gt;$A64,VLOOKUP($A64,전체근로자명부!$A$6:$Y$65,13,FALSE),0)</f>
        <v>0</v>
      </c>
      <c r="N64" s="37">
        <f>IF($Z$5&gt;$A64,VLOOKUP($A64,전체근로자명부!$A$6:$Y$65,14,FALSE),0)</f>
        <v>0</v>
      </c>
      <c r="O64" s="37">
        <f>IF($Z$5&gt;$A64,VLOOKUP($A64,전체근로자명부!$A$6:$Y$65,15,FALSE),0)</f>
        <v>0</v>
      </c>
      <c r="P64" s="37">
        <f>IF($Z$5&gt;$A64,VLOOKUP($A64,전체근로자명부!$A$6:$Y$65,16,FALSE),0)</f>
        <v>0</v>
      </c>
      <c r="Q64" s="37">
        <f>IF($Z$5&gt;$A64,VLOOKUP($A64,전체근로자명부!$A$6:$Y$65,17,FALSE),0)</f>
        <v>0</v>
      </c>
      <c r="R64" s="37">
        <f>IF($Z$5&gt;$A64,VLOOKUP($A64,전체근로자명부!$A$6:$Y$65,18,FALSE),0)</f>
        <v>0</v>
      </c>
      <c r="S64" s="37">
        <f>IF($Z$5&gt;$A64,VLOOKUP($A64,전체근로자명부!$A$6:$Y$65,19,FALSE),0)</f>
        <v>0</v>
      </c>
      <c r="T64" s="37">
        <f>IF($Z$5&gt;$A64,VLOOKUP($A64,전체근로자명부!$A$6:$Y$65,20,FALSE),0)</f>
        <v>0</v>
      </c>
      <c r="U64" s="37">
        <f>IF($Z$5&gt;$A64,VLOOKUP($A64,전체근로자명부!$A$6:$Y$65,21,FALSE),0)</f>
        <v>0</v>
      </c>
      <c r="V64" s="37">
        <f>IF($Z$5&gt;$A64,VLOOKUP($A64,전체근로자명부!$A$6:$Y$65,22,FALSE),0)</f>
        <v>0</v>
      </c>
      <c r="W64" s="37">
        <f>IF($Z$5&gt;$A64,VLOOKUP($A64,전체근로자명부!$A$6:$Y$65,23,FALSE),0)</f>
        <v>0</v>
      </c>
      <c r="X64" s="37">
        <f>IF($Z$5&gt;$A64,VLOOKUP($A64,전체근로자명부!$A$6:$Y$65,24,FALSE),0)</f>
        <v>0</v>
      </c>
      <c r="Y64" s="37">
        <f>IF($Z$5&gt;$A64,VLOOKUP($A64,전체근로자명부!$A$6:$Y$65,25,FALSE),0)</f>
        <v>0</v>
      </c>
    </row>
    <row r="65" spans="1:25" ht="22.5" customHeight="1">
      <c r="A65" s="28">
        <v>60</v>
      </c>
      <c r="B65" s="37">
        <f>IF($Z$5&gt;$A65,VLOOKUP($A65,전체근로자명부!$A$6:$Y$65,2,FALSE),0)</f>
        <v>0</v>
      </c>
      <c r="C65" s="55">
        <f>IF($Z$5&gt;$A65,VLOOKUP($A65,전체근로자명부!$A$6:$Y$65,3,FALSE),0)</f>
        <v>0</v>
      </c>
      <c r="D65" s="55">
        <f>IF($Z$5&gt;$A65,VLOOKUP($A65,전체근로자명부!$A$6:$Y$65,4,FALSE),0)</f>
        <v>0</v>
      </c>
      <c r="E65" s="37">
        <f>IF($Z$5&gt;$A65,VLOOKUP($A65,전체근로자명부!$A$6:$Y$65,5,FALSE),0)</f>
        <v>0</v>
      </c>
      <c r="F65" s="37">
        <f>IF($Z$5&gt;$A65,VLOOKUP($A65,전체근로자명부!$A$6:$Y$65,6,FALSE),0)</f>
        <v>0</v>
      </c>
      <c r="G65" s="37">
        <f>IF($Z$5&gt;$A65,VLOOKUP($A65,전체근로자명부!$A$6:$Y$65,7,FALSE),0)</f>
        <v>0</v>
      </c>
      <c r="H65" s="37">
        <f>IF($Z$5&gt;$A65,VLOOKUP($A65,전체근로자명부!$A$6:$Y$65,8,FALSE),0)</f>
        <v>0</v>
      </c>
      <c r="I65" s="37">
        <f>IF($Z$5&gt;$A65,VLOOKUP($A65,전체근로자명부!$A$6:$Y$65,9,FALSE),0)</f>
        <v>0</v>
      </c>
      <c r="J65" s="37">
        <f>IF($Z$5&gt;$A65,VLOOKUP($A65,전체근로자명부!$A$6:$Y$65,10,FALSE),0)</f>
        <v>0</v>
      </c>
      <c r="K65" s="37">
        <f>IF($Z$5&gt;$A65,VLOOKUP($A65,전체근로자명부!$A$6:$Y$65,11,FALSE),0)</f>
        <v>0</v>
      </c>
      <c r="L65" s="37">
        <f>IF($Z$5&gt;$A65,VLOOKUP($A65,전체근로자명부!$A$6:$Y$65,12,FALSE),0)</f>
        <v>0</v>
      </c>
      <c r="M65" s="37">
        <f>IF($Z$5&gt;$A65,VLOOKUP($A65,전체근로자명부!$A$6:$Y$65,13,FALSE),0)</f>
        <v>0</v>
      </c>
      <c r="N65" s="37">
        <f>IF($Z$5&gt;$A65,VLOOKUP($A65,전체근로자명부!$A$6:$Y$65,14,FALSE),0)</f>
        <v>0</v>
      </c>
      <c r="O65" s="37">
        <f>IF($Z$5&gt;$A65,VLOOKUP($A65,전체근로자명부!$A$6:$Y$65,15,FALSE),0)</f>
        <v>0</v>
      </c>
      <c r="P65" s="37">
        <f>IF($Z$5&gt;$A65,VLOOKUP($A65,전체근로자명부!$A$6:$Y$65,16,FALSE),0)</f>
        <v>0</v>
      </c>
      <c r="Q65" s="37">
        <f>IF($Z$5&gt;$A65,VLOOKUP($A65,전체근로자명부!$A$6:$Y$65,17,FALSE),0)</f>
        <v>0</v>
      </c>
      <c r="R65" s="37">
        <f>IF($Z$5&gt;$A65,VLOOKUP($A65,전체근로자명부!$A$6:$Y$65,18,FALSE),0)</f>
        <v>0</v>
      </c>
      <c r="S65" s="37">
        <f>IF($Z$5&gt;$A65,VLOOKUP($A65,전체근로자명부!$A$6:$Y$65,19,FALSE),0)</f>
        <v>0</v>
      </c>
      <c r="T65" s="37">
        <f>IF($Z$5&gt;$A65,VLOOKUP($A65,전체근로자명부!$A$6:$Y$65,20,FALSE),0)</f>
        <v>0</v>
      </c>
      <c r="U65" s="37">
        <f>IF($Z$5&gt;$A65,VLOOKUP($A65,전체근로자명부!$A$6:$Y$65,21,FALSE),0)</f>
        <v>0</v>
      </c>
      <c r="V65" s="37">
        <f>IF($Z$5&gt;$A65,VLOOKUP($A65,전체근로자명부!$A$6:$Y$65,22,FALSE),0)</f>
        <v>0</v>
      </c>
      <c r="W65" s="37">
        <f>IF($Z$5&gt;$A65,VLOOKUP($A65,전체근로자명부!$A$6:$Y$65,23,FALSE),0)</f>
        <v>0</v>
      </c>
      <c r="X65" s="37">
        <f>IF($Z$5&gt;$A65,VLOOKUP($A65,전체근로자명부!$A$6:$Y$65,24,FALSE),0)</f>
        <v>0</v>
      </c>
      <c r="Y65" s="37">
        <f>IF($Z$5&gt;$A65,VLOOKUP($A65,전체근로자명부!$A$6:$Y$65,25,FALSE),0)</f>
        <v>0</v>
      </c>
    </row>
    <row r="66" spans="1:2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5">
      <c r="A67" s="163" t="s">
        <v>68</v>
      </c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</row>
    <row r="68" spans="1: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</row>
    <row r="69" spans="1: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</row>
    <row r="75" spans="1:25">
      <c r="U75" s="1"/>
    </row>
    <row r="76" spans="1:25">
      <c r="U76" s="1"/>
    </row>
    <row r="77" spans="1:25">
      <c r="U77" s="1"/>
    </row>
    <row r="78" spans="1:25">
      <c r="U78" s="1"/>
    </row>
    <row r="79" spans="1:25">
      <c r="U79" s="1"/>
    </row>
    <row r="80" spans="1:25">
      <c r="U80" s="1"/>
    </row>
  </sheetData>
  <mergeCells count="6">
    <mergeCell ref="B2:Y2"/>
    <mergeCell ref="R4:S4"/>
    <mergeCell ref="A67:S69"/>
    <mergeCell ref="E4:H4"/>
    <mergeCell ref="N4:P4"/>
    <mergeCell ref="L4:M4"/>
  </mergeCells>
  <phoneticPr fontId="1" type="noConversion"/>
  <pageMargins left="0.19685039370078741" right="0.27559055118110237" top="0.9055118110236221" bottom="0.74803149606299213" header="0.31496062992125984" footer="0.31496062992125984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작성요령</vt:lpstr>
      <vt:lpstr>작성 예(샘플)</vt:lpstr>
      <vt:lpstr>전체근로자명부</vt:lpstr>
      <vt:lpstr>장애인근로자명부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장애인관리공단</dc:creator>
  <cp:lastModifiedBy>human</cp:lastModifiedBy>
  <cp:lastPrinted>2008-12-24T05:31:51Z</cp:lastPrinted>
  <dcterms:created xsi:type="dcterms:W3CDTF">2003-02-17T12:11:44Z</dcterms:created>
  <dcterms:modified xsi:type="dcterms:W3CDTF">2011-12-26T00:52:14Z</dcterms:modified>
</cp:coreProperties>
</file>